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E9EB208-AF02-4A42-BADD-168657DBC748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6" i="1" l="1"/>
  <c r="D257" i="1"/>
  <c r="D258" i="1"/>
  <c r="D259" i="1"/>
  <c r="D260" i="1"/>
  <c r="D255" i="1"/>
  <c r="E52" i="1" l="1"/>
  <c r="D205" i="1"/>
  <c r="E205" i="1" s="1"/>
  <c r="C106" i="1"/>
  <c r="D106" i="1"/>
  <c r="E106" i="1"/>
  <c r="F106" i="1"/>
  <c r="D72" i="1"/>
  <c r="E53" i="1"/>
  <c r="F53" i="1" s="1"/>
  <c r="E40" i="1"/>
  <c r="F40" i="1" s="1"/>
  <c r="G17" i="1"/>
  <c r="F17" i="1"/>
  <c r="E17" i="1"/>
  <c r="D17" i="1"/>
  <c r="C17" i="1"/>
  <c r="G16" i="1"/>
  <c r="G15" i="1"/>
  <c r="F15" i="1"/>
  <c r="F16" i="1"/>
  <c r="E15" i="1"/>
  <c r="E16" i="1"/>
  <c r="C105" i="1" l="1"/>
  <c r="D105" i="1"/>
  <c r="E105" i="1"/>
  <c r="F105" i="1"/>
  <c r="F104" i="1"/>
  <c r="E104" i="1"/>
  <c r="D104" i="1"/>
  <c r="C104" i="1"/>
  <c r="D16" i="1"/>
  <c r="C16" i="1"/>
  <c r="D15" i="1"/>
  <c r="C15" i="1"/>
  <c r="E51" i="1"/>
  <c r="F51" i="1" s="1"/>
  <c r="D71" i="1"/>
  <c r="D70" i="1"/>
  <c r="D204" i="1"/>
  <c r="E204" i="1" s="1"/>
  <c r="E39" i="1"/>
  <c r="F39" i="1" s="1"/>
  <c r="D203" i="1"/>
  <c r="E203" i="1" s="1"/>
  <c r="F52" i="1"/>
  <c r="E38" i="1"/>
  <c r="F38" i="1" s="1"/>
</calcChain>
</file>

<file path=xl/sharedStrings.xml><?xml version="1.0" encoding="utf-8"?>
<sst xmlns="http://schemas.openxmlformats.org/spreadsheetml/2006/main" count="120" uniqueCount="76">
  <si>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</si>
  <si>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</si>
  <si>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</si>
  <si>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</si>
  <si>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</si>
  <si>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</si>
  <si>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</si>
  <si>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</si>
  <si>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</si>
  <si>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</si>
  <si>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</si>
  <si>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</si>
  <si>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</si>
  <si>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</si>
  <si>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</si>
  <si>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</si>
  <si>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</si>
  <si>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</si>
  <si>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</si>
  <si>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</si>
  <si>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</si>
  <si>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</si>
  <si>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</si>
  <si>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</si>
  <si>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</si>
  <si>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</si>
  <si>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</si>
  <si>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</si>
  <si>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</si>
  <si>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</si>
  <si>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</si>
  <si>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</si>
  <si>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</si>
  <si>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</si>
  <si>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</si>
  <si>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</si>
  <si>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</si>
  <si>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</si>
  <si>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</si>
  <si>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</si>
  <si>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</si>
  <si>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</si>
  <si>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</si>
  <si>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</si>
  <si>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</si>
  <si>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</si>
  <si>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</si>
  <si>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</si>
  <si>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</si>
  <si>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</si>
  <si>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</si>
  <si>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</si>
  <si>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</si>
  <si>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</si>
  <si>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</si>
  <si>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Test object on Printables: </t>
  </si>
  <si>
    <t>https://www.printables.com/model/465670-mytechfun-test-objects</t>
  </si>
  <si>
    <t xml:space="preserve">This is only a 15-minute test, </t>
  </si>
  <si>
    <t>MyTechFun, 2024-05-30</t>
  </si>
  <si>
    <t>Printed on Flashforge Adventurer 5M Pro</t>
  </si>
  <si>
    <t>PETG</t>
  </si>
  <si>
    <t>PETG Pro</t>
  </si>
  <si>
    <t>PETG-CF</t>
  </si>
  <si>
    <t>Flow: 12 mm³/s, 0.4mm brass nozzle</t>
  </si>
  <si>
    <t>ABS</t>
  </si>
  <si>
    <t>ABS-Pro</t>
  </si>
  <si>
    <t>ASA</t>
  </si>
  <si>
    <t>Shrinking</t>
  </si>
  <si>
    <t>default 80 mm in horizontal direction</t>
  </si>
  <si>
    <t>in %</t>
  </si>
  <si>
    <t>length (mm)</t>
  </si>
  <si>
    <t>Less shrinking = better dimensional accuracy and less warping</t>
  </si>
  <si>
    <t>Flashforge ABS, ABS Pro, ASA</t>
  </si>
  <si>
    <t>240/100°C</t>
  </si>
  <si>
    <t>Flow: 15 mm³/s, 0.4mm brass nozzle</t>
  </si>
  <si>
    <t>260/105°C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</si>
</sst>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65">
    <xf numFmtId="0" fontId="0" fillId="0" borderId="0" xfId="0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16" xfId="0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/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2" fontId="13" fillId="0" borderId="2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2" fontId="13" fillId="0" borderId="7" xfId="0" applyNumberFormat="1" applyFont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6" borderId="3" xfId="0" applyNumberFormat="1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6" borderId="5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/>
    <xf numFmtId="0" fontId="0" fillId="0" borderId="21" xfId="0" applyBorder="1"/>
    <xf numFmtId="0" fontId="15" fillId="0" borderId="0" xfId="0" applyFont="1"/>
    <xf numFmtId="0" fontId="0" fillId="0" borderId="6" xfId="0" applyBorder="1" applyAlignment="1">
      <alignment horizontal="center"/>
    </xf>
    <xf numFmtId="0" fontId="16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19" xfId="0" applyBorder="1"/>
    <xf numFmtId="0" fontId="18" fillId="0" borderId="0" xfId="0" applyFont="1"/>
    <xf numFmtId="0" fontId="1" fillId="0" borderId="2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3" fillId="0" borderId="27" xfId="0" applyNumberFormat="1" applyFont="1" applyBorder="1" applyAlignment="1">
      <alignment horizontal="center"/>
    </xf>
    <xf numFmtId="2" fontId="13" fillId="0" borderId="32" xfId="0" applyNumberFormat="1" applyFont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2" fontId="0" fillId="5" borderId="33" xfId="0" applyNumberFormat="1" applyFill="1" applyBorder="1" applyAlignment="1">
      <alignment horizontal="center"/>
    </xf>
    <xf numFmtId="2" fontId="0" fillId="5" borderId="34" xfId="0" applyNumberFormat="1" applyFill="1" applyBorder="1" applyAlignment="1">
      <alignment horizontal="center"/>
    </xf>
    <xf numFmtId="2" fontId="0" fillId="6" borderId="33" xfId="0" applyNumberFormat="1" applyFill="1" applyBorder="1" applyAlignment="1">
      <alignment horizontal="center"/>
    </xf>
    <xf numFmtId="2" fontId="0" fillId="6" borderId="34" xfId="0" applyNumberFormat="1" applyFill="1" applyBorder="1" applyAlignment="1">
      <alignment horizontal="center"/>
    </xf>
    <xf numFmtId="2" fontId="0" fillId="6" borderId="35" xfId="0" applyNumberFormat="1" applyFill="1" applyBorder="1" applyAlignment="1">
      <alignment horizontal="center"/>
    </xf>
    <xf numFmtId="2" fontId="0" fillId="4" borderId="33" xfId="0" applyNumberFormat="1" applyFill="1" applyBorder="1" applyAlignment="1">
      <alignment horizontal="center"/>
    </xf>
    <xf numFmtId="2" fontId="0" fillId="4" borderId="34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2" fontId="0" fillId="5" borderId="36" xfId="0" applyNumberFormat="1" applyFill="1" applyBorder="1" applyAlignment="1">
      <alignment horizontal="center"/>
    </xf>
    <xf numFmtId="2" fontId="0" fillId="5" borderId="26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center"/>
    </xf>
    <xf numFmtId="2" fontId="0" fillId="3" borderId="37" xfId="0" applyNumberFormat="1" applyFill="1" applyBorder="1" applyAlignment="1">
      <alignment horizontal="center"/>
    </xf>
    <xf numFmtId="2" fontId="0" fillId="3" borderId="31" xfId="0" applyNumberForma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0" borderId="28" xfId="0" applyNumberFormat="1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19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13" fillId="0" borderId="18" xfId="0" applyFont="1" applyBorder="1"/>
    <xf numFmtId="0" fontId="21" fillId="0" borderId="22" xfId="0" applyFont="1" applyBorder="1"/>
    <xf numFmtId="0" fontId="22" fillId="0" borderId="8" xfId="0" applyFont="1" applyBorder="1"/>
    <xf numFmtId="0" fontId="20" fillId="0" borderId="2" xfId="0" applyFont="1" applyBorder="1"/>
    <xf numFmtId="10" fontId="0" fillId="0" borderId="4" xfId="1" applyNumberFormat="1" applyFont="1" applyBorder="1" applyAlignment="1">
      <alignment horizontal="center"/>
    </xf>
    <xf numFmtId="0" fontId="12" fillId="0" borderId="32" xfId="0" applyFont="1" applyBorder="1"/>
    <xf numFmtId="10" fontId="0" fillId="0" borderId="28" xfId="1" applyNumberFormat="1" applyFont="1" applyBorder="1" applyAlignment="1">
      <alignment horizontal="center"/>
    </xf>
    <xf numFmtId="0" fontId="21" fillId="0" borderId="32" xfId="0" applyFont="1" applyBorder="1"/>
    <xf numFmtId="0" fontId="22" fillId="0" borderId="5" xfId="0" applyFont="1" applyBorder="1"/>
    <xf numFmtId="10" fontId="0" fillId="0" borderId="7" xfId="1" applyNumberFormat="1" applyFont="1" applyBorder="1" applyAlignment="1">
      <alignment horizontal="center"/>
    </xf>
    <xf numFmtId="0" fontId="13" fillId="0" borderId="39" xfId="0" applyFont="1" applyBorder="1"/>
    <xf numFmtId="0" fontId="0" fillId="0" borderId="40" xfId="0" applyBorder="1" applyAlignment="1">
      <alignment horizontal="center"/>
    </xf>
    <xf numFmtId="10" fontId="0" fillId="0" borderId="41" xfId="1" applyNumberFormat="1" applyFont="1" applyBorder="1" applyAlignment="1">
      <alignment horizontal="center"/>
    </xf>
    <xf numFmtId="0" fontId="1" fillId="0" borderId="5" xfId="0" applyFont="1" applyBorder="1"/>
    <xf numFmtId="0" fontId="2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Creep test (changes on reference dimension)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</c:f>
              <c:strCache>
                <c:ptCount val="1"/>
                <c:pt idx="0">
                  <c:v>ABS</c:v>
                </c:pt>
              </c:strCache>
            </c:strRef>
          </c:tx>
          <c:spPr>
            <a:ln w="34925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0.44000000000000128</c:v>
                </c:pt>
                <c:pt idx="1">
                  <c:v>0.23000000000000043</c:v>
                </c:pt>
                <c:pt idx="2">
                  <c:v>0.14999999999999858</c:v>
                </c:pt>
                <c:pt idx="3">
                  <c:v>5.0000000000000711E-2</c:v>
                </c:pt>
                <c:pt idx="4">
                  <c:v>5.0000000000000711E-2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Sheet1!$B$16</c:f>
              <c:strCache>
                <c:ptCount val="1"/>
                <c:pt idx="0">
                  <c:v>ABS-Pro</c:v>
                </c:pt>
              </c:strCache>
            </c:strRef>
          </c:tx>
          <c:spPr>
            <a:ln w="349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Sheet1!$C$16:$G$16</c:f>
              <c:numCache>
                <c:formatCode>General</c:formatCode>
                <c:ptCount val="5"/>
                <c:pt idx="0">
                  <c:v>0.62000000000000099</c:v>
                </c:pt>
                <c:pt idx="1">
                  <c:v>0.33999999999999986</c:v>
                </c:pt>
                <c:pt idx="2">
                  <c:v>0.28000000000000114</c:v>
                </c:pt>
                <c:pt idx="3">
                  <c:v>0.16000000000000014</c:v>
                </c:pt>
                <c:pt idx="4">
                  <c:v>0.14000000000000057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ser>
          <c:idx val="2"/>
          <c:order val="2"/>
          <c:tx>
            <c:strRef>
              <c:f>Sheet1!$B$17</c:f>
              <c:strCache>
                <c:ptCount val="1"/>
                <c:pt idx="0">
                  <c:v>ASA</c:v>
                </c:pt>
              </c:strCache>
            </c:strRef>
          </c:tx>
          <c:spPr>
            <a:ln w="34925" cap="rnd">
              <a:solidFill>
                <a:schemeClr val="bg1">
                  <a:lumMod val="9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Sheet1!$C$14:$G$14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Sheet1!$C$17:$G$17</c:f>
              <c:numCache>
                <c:formatCode>General</c:formatCode>
                <c:ptCount val="5"/>
                <c:pt idx="0">
                  <c:v>0.63000000000000256</c:v>
                </c:pt>
                <c:pt idx="1">
                  <c:v>0.32999999999999829</c:v>
                </c:pt>
                <c:pt idx="2">
                  <c:v>0.21999999999999886</c:v>
                </c:pt>
                <c:pt idx="3">
                  <c:v>0.16000000000000014</c:v>
                </c:pt>
                <c:pt idx="4">
                  <c:v>0.13000000000000256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D-490A-85E6-D9CC8E0A2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Shrinking in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Sheet1!$B$255:$B$260</c:f>
              <c:strCache>
                <c:ptCount val="6"/>
                <c:pt idx="0">
                  <c:v>PETG</c:v>
                </c:pt>
                <c:pt idx="1">
                  <c:v>PETG Pro</c:v>
                </c:pt>
                <c:pt idx="2">
                  <c:v>PETG-CF</c:v>
                </c:pt>
                <c:pt idx="3">
                  <c:v>ABS</c:v>
                </c:pt>
                <c:pt idx="4">
                  <c:v>ABS-Pro</c:v>
                </c:pt>
                <c:pt idx="5">
                  <c:v>ASA</c:v>
                </c:pt>
              </c:strCache>
            </c:strRef>
          </c:cat>
          <c:val>
            <c:numRef>
              <c:f>Sheet1!$D$255:$D$260</c:f>
              <c:numCache>
                <c:formatCode>0.00%</c:formatCode>
                <c:ptCount val="6"/>
                <c:pt idx="0">
                  <c:v>7.5000000000002842E-4</c:v>
                </c:pt>
                <c:pt idx="1">
                  <c:v>5.0000000000005596E-4</c:v>
                </c:pt>
                <c:pt idx="2">
                  <c:v>1.2500000000004174E-4</c:v>
                </c:pt>
                <c:pt idx="3">
                  <c:v>3.5000000000000586E-3</c:v>
                </c:pt>
                <c:pt idx="4">
                  <c:v>3.5000000000000586E-3</c:v>
                </c:pt>
                <c:pt idx="5">
                  <c:v>3.2500000000000862E-3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C-4476-A037-5564E42823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98631487"/>
        <c:axId val="498631967"/>
      </c:barChart>
      <c:catAx>
        <c:axId val="49863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631967"/>
        <c:crosses val="autoZero"/>
        <c:auto val="1"/>
        <c:lblAlgn val="ctr"/>
        <c:lblOffset val="100"/>
        <c:noMultiLvlLbl val="0"/>
      </c:catAx>
      <c:valAx>
        <c:axId val="49863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9863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Tensile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Sheet1!$E$37</c:f>
              <c:strCache>
                <c:ptCount val="1"/>
                <c:pt idx="0">
                  <c:v>Average (kg)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Sheet1!$B$38:$B$40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Sheet1!$E$38:$E$40</c:f>
              <c:numCache>
                <c:formatCode>General</c:formatCode>
                <c:ptCount val="3"/>
                <c:pt idx="0">
                  <c:v>62.849999999999994</c:v>
                </c:pt>
                <c:pt idx="1">
                  <c:v>48.599999999999994</c:v>
                </c:pt>
                <c:pt idx="2">
                  <c:v>58.55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Sheet1!$E$50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Sheet1!$B$51:$B$53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Sheet1!$E$51:$E$53</c:f>
              <c:numCache>
                <c:formatCode>0.0</c:formatCode>
                <c:ptCount val="3"/>
                <c:pt idx="0" formatCode="General">
                  <c:v>22.299999999999997</c:v>
                </c:pt>
                <c:pt idx="1">
                  <c:v>20.9</c:v>
                </c:pt>
                <c:pt idx="2" formatCode="General">
                  <c:v>37.900000000000006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Sheet1!$C$69</c:f>
              <c:strCache>
                <c:ptCount val="1"/>
                <c:pt idx="0">
                  <c:v>Break 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Sheet1!$B$70:$B$72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Sheet1!$C$70:$C$72</c:f>
              <c:numCache>
                <c:formatCode>0.0</c:formatCode>
                <c:ptCount val="3"/>
                <c:pt idx="0">
                  <c:v>133.30000000000001</c:v>
                </c:pt>
                <c:pt idx="1">
                  <c:v>117.3</c:v>
                </c:pt>
                <c:pt idx="2">
                  <c:v>140.19999999999999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 sec. (mm)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Sheet1!$C$103</c:f>
              <c:strCache>
                <c:ptCount val="1"/>
                <c:pt idx="0">
                  <c:v>1.25kg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Sheet1!$C$104:$C$106</c:f>
              <c:numCache>
                <c:formatCode>0.00</c:formatCode>
                <c:ptCount val="3"/>
                <c:pt idx="0">
                  <c:v>0.34</c:v>
                </c:pt>
                <c:pt idx="1">
                  <c:v>0.42</c:v>
                </c:pt>
                <c:pt idx="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Sheet1!$D$103</c:f>
              <c:strCache>
                <c:ptCount val="1"/>
                <c:pt idx="0">
                  <c:v>2.5kg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Sheet1!$D$104:$D$106</c:f>
              <c:numCache>
                <c:formatCode>0.00</c:formatCode>
                <c:ptCount val="3"/>
                <c:pt idx="0">
                  <c:v>0.71</c:v>
                </c:pt>
                <c:pt idx="1">
                  <c:v>0.84</c:v>
                </c:pt>
                <c:pt idx="2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Sheet1!$E$103</c:f>
              <c:strCache>
                <c:ptCount val="1"/>
                <c:pt idx="0">
                  <c:v>5kg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Sheet1!$E$104:$E$106</c:f>
              <c:numCache>
                <c:formatCode>0.00</c:formatCode>
                <c:ptCount val="3"/>
                <c:pt idx="0">
                  <c:v>1.37</c:v>
                </c:pt>
                <c:pt idx="1">
                  <c:v>1.62</c:v>
                </c:pt>
                <c:pt idx="2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Sheet1!$F$103</c:f>
              <c:strCache>
                <c:ptCount val="1"/>
                <c:pt idx="0">
                  <c:v>10kg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Sheet1!$B$104:$B$106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Sheet1!$F$104:$F$106</c:f>
              <c:numCache>
                <c:formatCode>0.00</c:formatCode>
                <c:ptCount val="3"/>
                <c:pt idx="0">
                  <c:v>2.98</c:v>
                </c:pt>
                <c:pt idx="1">
                  <c:v>3.93</c:v>
                </c:pt>
                <c:pt idx="2">
                  <c:v>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E break [kJ/m²]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Sheet1!$E$202</c:f>
              <c:strCache>
                <c:ptCount val="1"/>
                <c:pt idx="0">
                  <c:v>kJ/m²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Sheet1!$B$203:$B$205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Sheet1!$E$203:$E$205</c:f>
              <c:numCache>
                <c:formatCode>0.0</c:formatCode>
                <c:ptCount val="3"/>
                <c:pt idx="0">
                  <c:v>19.006874999999997</c:v>
                </c:pt>
                <c:pt idx="1">
                  <c:v>7.0509375000000007</c:v>
                </c:pt>
                <c:pt idx="2">
                  <c:v>16.707656249999999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Temperature, deform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Sheet1!$C$230</c:f>
              <c:strCache>
                <c:ptCount val="1"/>
                <c:pt idx="0">
                  <c:v>Deform °C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Sheet1!$B$231:$B$233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Sheet1!$C$231:$C$233</c:f>
              <c:numCache>
                <c:formatCode>General</c:formatCode>
                <c:ptCount val="3"/>
                <c:pt idx="0">
                  <c:v>87</c:v>
                </c:pt>
                <c:pt idx="1">
                  <c:v>87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Sheet1!$B$135</c:f>
              <c:strCache>
                <c:ptCount val="1"/>
                <c:pt idx="0">
                  <c:v>ABS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Sheet1!$C$135:$N$135</c:f>
              <c:numCache>
                <c:formatCode>0.00</c:formatCode>
                <c:ptCount val="12"/>
                <c:pt idx="0">
                  <c:v>0.33</c:v>
                </c:pt>
                <c:pt idx="1">
                  <c:v>0.34</c:v>
                </c:pt>
                <c:pt idx="2">
                  <c:v>0.35</c:v>
                </c:pt>
                <c:pt idx="3">
                  <c:v>0.7</c:v>
                </c:pt>
                <c:pt idx="4">
                  <c:v>0.71</c:v>
                </c:pt>
                <c:pt idx="5">
                  <c:v>0.71</c:v>
                </c:pt>
                <c:pt idx="6">
                  <c:v>1.35</c:v>
                </c:pt>
                <c:pt idx="7">
                  <c:v>1.37</c:v>
                </c:pt>
                <c:pt idx="8">
                  <c:v>1.37</c:v>
                </c:pt>
                <c:pt idx="9">
                  <c:v>2.76</c:v>
                </c:pt>
                <c:pt idx="10">
                  <c:v>2.98</c:v>
                </c:pt>
                <c:pt idx="11">
                  <c:v>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Sheet1!$B$136</c:f>
              <c:strCache>
                <c:ptCount val="1"/>
                <c:pt idx="0">
                  <c:v>ABS-Pro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lumMod val="20000"/>
                  <a:lumOff val="80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Sheet1!$C$136:$N$136</c:f>
              <c:numCache>
                <c:formatCode>0.00</c:formatCode>
                <c:ptCount val="12"/>
                <c:pt idx="0">
                  <c:v>0.4</c:v>
                </c:pt>
                <c:pt idx="1">
                  <c:v>0.42</c:v>
                </c:pt>
                <c:pt idx="2">
                  <c:v>0.42</c:v>
                </c:pt>
                <c:pt idx="3">
                  <c:v>0.83</c:v>
                </c:pt>
                <c:pt idx="4">
                  <c:v>0.84</c:v>
                </c:pt>
                <c:pt idx="5">
                  <c:v>0.84</c:v>
                </c:pt>
                <c:pt idx="6">
                  <c:v>1.58</c:v>
                </c:pt>
                <c:pt idx="7">
                  <c:v>1.62</c:v>
                </c:pt>
                <c:pt idx="8">
                  <c:v>1.63</c:v>
                </c:pt>
                <c:pt idx="9">
                  <c:v>3.42</c:v>
                </c:pt>
                <c:pt idx="10">
                  <c:v>3.93</c:v>
                </c:pt>
                <c:pt idx="11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Sheet1!$B$137</c:f>
              <c:strCache>
                <c:ptCount val="1"/>
                <c:pt idx="0">
                  <c:v>ASA</c:v>
                </c:pt>
              </c:strCache>
            </c:strRef>
          </c:tx>
          <c:spPr>
            <a:ln w="22225" cap="rnd">
              <a:solidFill>
                <a:schemeClr val="bg1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Sheet1!$C$134:$N$134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Sheet1!$C$137:$N$137</c:f>
              <c:numCache>
                <c:formatCode>0.00</c:formatCode>
                <c:ptCount val="12"/>
                <c:pt idx="0">
                  <c:v>0.37</c:v>
                </c:pt>
                <c:pt idx="1">
                  <c:v>0.38</c:v>
                </c:pt>
                <c:pt idx="2">
                  <c:v>0.38</c:v>
                </c:pt>
                <c:pt idx="3">
                  <c:v>0.74</c:v>
                </c:pt>
                <c:pt idx="4">
                  <c:v>0.75</c:v>
                </c:pt>
                <c:pt idx="5">
                  <c:v>0.75</c:v>
                </c:pt>
                <c:pt idx="6">
                  <c:v>1.4</c:v>
                </c:pt>
                <c:pt idx="7">
                  <c:v>1.43</c:v>
                </c:pt>
                <c:pt idx="8">
                  <c:v>1.43</c:v>
                </c:pt>
                <c:pt idx="9">
                  <c:v>2.81</c:v>
                </c:pt>
                <c:pt idx="10">
                  <c:v>3.08</c:v>
                </c:pt>
                <c:pt idx="11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0-4220-B709-401939C26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Load at 90°</a:t>
            </a:r>
            <a:r>
              <a:rPr lang="hu-HU"/>
              <a:t> [Nm]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Sheet1!$C$177</c:f>
              <c:strCache>
                <c:ptCount val="1"/>
                <c:pt idx="0">
                  <c:v>Load at 90°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Sheet1!$B$178:$B$180</c:f>
              <c:strCache>
                <c:ptCount val="3"/>
                <c:pt idx="0">
                  <c:v>ABS</c:v>
                </c:pt>
                <c:pt idx="1">
                  <c:v>ABS-Pro</c:v>
                </c:pt>
                <c:pt idx="2">
                  <c:v>ASA</c:v>
                </c:pt>
              </c:strCache>
            </c:strRef>
          </c:cat>
          <c:val>
            <c:numRef>
              <c:f>Sheet1!$C$178:$C$180</c:f>
              <c:numCache>
                <c:formatCode>General</c:formatCode>
                <c:ptCount val="3"/>
                <c:pt idx="0">
                  <c:v>1.1000000000000001</c:v>
                </c:pt>
                <c:pt idx="1">
                  <c:v>1</c:v>
                </c:pt>
                <c:pt idx="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8-462E-BB88-7C1AB6BED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5259023"/>
        <c:axId val="1261194639"/>
      </c:barChart>
      <c:catAx>
        <c:axId val="13652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61194639"/>
        <c:crosses val="autoZero"/>
        <c:auto val="1"/>
        <c:lblAlgn val="ctr"/>
        <c:lblOffset val="100"/>
        <c:noMultiLvlLbl val="0"/>
      </c:catAx>
      <c:valAx>
        <c:axId val="126119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652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5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4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341312</xdr:colOff>
      <xdr:row>6</xdr:row>
      <xdr:rowOff>157403</xdr:rowOff>
    </xdr:from>
    <xdr:to>
      <xdr:col>18</xdr:col>
      <xdr:colOff>452436</xdr:colOff>
      <xdr:row>31</xdr:row>
      <xdr:rowOff>175660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34</xdr:row>
      <xdr:rowOff>172098</xdr:rowOff>
    </xdr:from>
    <xdr:to>
      <xdr:col>13</xdr:col>
      <xdr:colOff>660833</xdr:colOff>
      <xdr:row>63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34</xdr:row>
      <xdr:rowOff>166688</xdr:rowOff>
    </xdr:from>
    <xdr:to>
      <xdr:col>20</xdr:col>
      <xdr:colOff>105353</xdr:colOff>
      <xdr:row>63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66</xdr:row>
      <xdr:rowOff>119063</xdr:rowOff>
    </xdr:from>
    <xdr:to>
      <xdr:col>14</xdr:col>
      <xdr:colOff>2053</xdr:colOff>
      <xdr:row>94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100</xdr:row>
      <xdr:rowOff>84742</xdr:rowOff>
    </xdr:from>
    <xdr:to>
      <xdr:col>14</xdr:col>
      <xdr:colOff>90581</xdr:colOff>
      <xdr:row>128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2494</xdr:colOff>
      <xdr:row>200</xdr:row>
      <xdr:rowOff>171110</xdr:rowOff>
    </xdr:from>
    <xdr:to>
      <xdr:col>14</xdr:col>
      <xdr:colOff>152400</xdr:colOff>
      <xdr:row>225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227</xdr:row>
      <xdr:rowOff>170388</xdr:rowOff>
    </xdr:from>
    <xdr:to>
      <xdr:col>14</xdr:col>
      <xdr:colOff>150709</xdr:colOff>
      <xdr:row>247</xdr:row>
      <xdr:rowOff>19051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107154</xdr:colOff>
      <xdr:row>138</xdr:row>
      <xdr:rowOff>0</xdr:rowOff>
    </xdr:from>
    <xdr:to>
      <xdr:col>14</xdr:col>
      <xdr:colOff>571499</xdr:colOff>
      <xdr:row>167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219293</xdr:colOff>
      <xdr:row>18</xdr:row>
      <xdr:rowOff>161718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7</xdr:col>
      <xdr:colOff>727147</xdr:colOff>
      <xdr:row>37</xdr:row>
      <xdr:rowOff>74546</xdr:rowOff>
    </xdr:from>
    <xdr:to>
      <xdr:col>9</xdr:col>
      <xdr:colOff>518150</xdr:colOff>
      <xdr:row>40</xdr:row>
      <xdr:rowOff>161513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0897" y="7202421"/>
          <a:ext cx="1521378" cy="666405"/>
        </a:xfrm>
        <a:prstGeom prst="rect">
          <a:avLst/>
        </a:prstGeom>
      </xdr:spPr>
    </xdr:pic>
    <xdr:clientData/>
  </xdr:twoCellAnchor>
  <xdr:twoCellAnchor editAs="oneCell">
    <xdr:from>
      <xdr:col>15</xdr:col>
      <xdr:colOff>471058</xdr:colOff>
      <xdr:row>38</xdr:row>
      <xdr:rowOff>33477</xdr:rowOff>
    </xdr:from>
    <xdr:to>
      <xdr:col>16</xdr:col>
      <xdr:colOff>480383</xdr:colOff>
      <xdr:row>47</xdr:row>
      <xdr:rowOff>50731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08" y="7153415"/>
          <a:ext cx="818950" cy="17396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5</xdr:col>
      <xdr:colOff>160337</xdr:colOff>
      <xdr:row>120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181</xdr:row>
      <xdr:rowOff>119063</xdr:rowOff>
    </xdr:from>
    <xdr:to>
      <xdr:col>3</xdr:col>
      <xdr:colOff>278481</xdr:colOff>
      <xdr:row>192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74</xdr:row>
      <xdr:rowOff>158750</xdr:rowOff>
    </xdr:from>
    <xdr:to>
      <xdr:col>3</xdr:col>
      <xdr:colOff>422275</xdr:colOff>
      <xdr:row>88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207</xdr:row>
      <xdr:rowOff>111123</xdr:rowOff>
    </xdr:from>
    <xdr:to>
      <xdr:col>3</xdr:col>
      <xdr:colOff>604837</xdr:colOff>
      <xdr:row>220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237</xdr:row>
      <xdr:rowOff>127000</xdr:rowOff>
    </xdr:from>
    <xdr:to>
      <xdr:col>4</xdr:col>
      <xdr:colOff>128588</xdr:colOff>
      <xdr:row>243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2</xdr:col>
      <xdr:colOff>3392</xdr:colOff>
      <xdr:row>152</xdr:row>
      <xdr:rowOff>143435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987642" y="29281998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6</xdr:col>
      <xdr:colOff>609599</xdr:colOff>
      <xdr:row>174</xdr:row>
      <xdr:rowOff>185736</xdr:rowOff>
    </xdr:from>
    <xdr:to>
      <xdr:col>14</xdr:col>
      <xdr:colOff>161924</xdr:colOff>
      <xdr:row>194</xdr:row>
      <xdr:rowOff>85724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51998DB-DDBE-3376-BBB0-403CA8794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547688</xdr:colOff>
      <xdr:row>81</xdr:row>
      <xdr:rowOff>95250</xdr:rowOff>
    </xdr:from>
    <xdr:to>
      <xdr:col>2</xdr:col>
      <xdr:colOff>690563</xdr:colOff>
      <xdr:row>81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677E51-6D5E-A81E-CBC1-066B42E410F5}"/>
            </a:ext>
          </a:extLst>
        </xdr:cNvPr>
        <xdr:cNvCxnSpPr/>
      </xdr:nvCxnSpPr>
      <xdr:spPr>
        <a:xfrm>
          <a:off x="1531938" y="15660688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690563</xdr:colOff>
      <xdr:row>82</xdr:row>
      <xdr:rowOff>47625</xdr:rowOff>
    </xdr:from>
    <xdr:to>
      <xdr:col>3</xdr:col>
      <xdr:colOff>31750</xdr:colOff>
      <xdr:row>82</xdr:row>
      <xdr:rowOff>47625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FDB577AA-BC6C-CE1B-A98D-BBBE73A31D73}"/>
            </a:ext>
          </a:extLst>
        </xdr:cNvPr>
        <xdr:cNvCxnSpPr/>
      </xdr:nvCxnSpPr>
      <xdr:spPr>
        <a:xfrm>
          <a:off x="1674813" y="15803563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238126</xdr:colOff>
      <xdr:row>82</xdr:row>
      <xdr:rowOff>39687</xdr:rowOff>
    </xdr:from>
    <xdr:to>
      <xdr:col>2</xdr:col>
      <xdr:colOff>381001</xdr:colOff>
      <xdr:row>82</xdr:row>
      <xdr:rowOff>39687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EE88A965-AEFC-D02E-B0D0-6719370E0037}"/>
            </a:ext>
          </a:extLst>
        </xdr:cNvPr>
        <xdr:cNvCxnSpPr/>
      </xdr:nvCxnSpPr>
      <xdr:spPr>
        <a:xfrm>
          <a:off x="1222376" y="15795625"/>
          <a:ext cx="142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166688</xdr:colOff>
      <xdr:row>12</xdr:row>
      <xdr:rowOff>0</xdr:rowOff>
    </xdr:from>
    <xdr:to>
      <xdr:col>7</xdr:col>
      <xdr:colOff>690563</xdr:colOff>
      <xdr:row>13</xdr:row>
      <xdr:rowOff>87313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6D38257-D467-F9A9-4465-EDE7E34B61AB}"/>
            </a:ext>
          </a:extLst>
        </xdr:cNvPr>
        <xdr:cNvCxnSpPr/>
      </xdr:nvCxnSpPr>
      <xdr:spPr>
        <a:xfrm flipH="1">
          <a:off x="4770438" y="2325688"/>
          <a:ext cx="52387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16</xdr:row>
      <xdr:rowOff>63500</xdr:rowOff>
    </xdr:from>
    <xdr:to>
      <xdr:col>9</xdr:col>
      <xdr:colOff>198438</xdr:colOff>
      <xdr:row>16</xdr:row>
      <xdr:rowOff>127000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FC271298-6108-FA02-3A02-8D765CBBBAEE}"/>
            </a:ext>
          </a:extLst>
        </xdr:cNvPr>
        <xdr:cNvCxnSpPr/>
      </xdr:nvCxnSpPr>
      <xdr:spPr>
        <a:xfrm>
          <a:off x="4746625" y="3167063"/>
          <a:ext cx="1785938" cy="6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531812</xdr:colOff>
      <xdr:row>252</xdr:row>
      <xdr:rowOff>69055</xdr:rowOff>
    </xdr:from>
    <xdr:to>
      <xdr:col>14</xdr:col>
      <xdr:colOff>269874</xdr:colOff>
      <xdr:row>270</xdr:row>
      <xdr:rowOff>87312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BFE74CD-3199-9CE8-5187-0D340D83D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2"/>
  <sheetViews>
    <sheetView tabSelected="1" topLeftCell="A239" zoomScale="120" zoomScaleNormal="120" workbookViewId="0">
      <selection activeCell="R245" sqref="R245"/>
    </sheetView>
  </sheetViews>
  <sheetFormatPr defaultRowHeight="15" x14ac:dyDescent="0.25"/>
  <cols>
    <col min="1" max="1" width="3.28515625" customWidth="1"/>
    <col min="2" max="2" width="11.42578125" customWidth="1"/>
    <col min="3" max="3" width="12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12.28515625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8" ht="15.75" thickBot="1" x14ac:dyDescent="0.3">
      <c r="A2" s="4"/>
      <c r="B2" s="4" t="s">
        <v>72</v>
      </c>
      <c r="M2" t="s">
        <v>33</v>
      </c>
      <c r="O2" s="90"/>
    </row>
    <row r="3" spans="1:18" x14ac:dyDescent="0.25">
      <c r="A3" s="4"/>
      <c r="B3" t="s">
        <v>58</v>
      </c>
      <c r="M3" s="150" t="s">
        <v>64</v>
      </c>
      <c r="N3" s="82" t="s">
        <v>73</v>
      </c>
      <c r="O3" s="84" t="s">
        <v>74</v>
      </c>
      <c r="R3" s="89"/>
    </row>
    <row r="4" spans="1:18" x14ac:dyDescent="0.25">
      <c r="A4" s="4"/>
      <c r="B4" s="87" t="s">
        <v>55</v>
      </c>
      <c r="D4" s="86" t="s">
        <v>56</v>
      </c>
      <c r="M4" s="151" t="s">
        <v>65</v>
      </c>
      <c r="N4" s="83" t="s">
        <v>73</v>
      </c>
      <c r="O4" s="84" t="s">
        <v>74</v>
      </c>
      <c r="R4" s="89"/>
    </row>
    <row r="5" spans="1:18" ht="15.75" thickBot="1" x14ac:dyDescent="0.3">
      <c r="A5" s="4"/>
      <c r="B5" s="4"/>
      <c r="M5" s="152" t="s">
        <v>66</v>
      </c>
      <c r="N5" s="91" t="s">
        <v>75</v>
      </c>
      <c r="O5" s="84" t="s">
        <v>63</v>
      </c>
      <c r="R5" s="89"/>
    </row>
    <row r="6" spans="1:18" x14ac:dyDescent="0.25">
      <c r="A6" s="4"/>
      <c r="B6" s="10" t="s">
        <v>28</v>
      </c>
      <c r="K6" s="16"/>
      <c r="L6" s="16"/>
      <c r="M6" s="84" t="s">
        <v>59</v>
      </c>
    </row>
    <row r="7" spans="1:18" ht="15.75" thickBot="1" x14ac:dyDescent="0.3">
      <c r="A7" s="4"/>
      <c r="B7" t="s">
        <v>27</v>
      </c>
    </row>
    <row r="8" spans="1:18" ht="15.75" thickBot="1" x14ac:dyDescent="0.3">
      <c r="A8" s="4"/>
      <c r="B8" s="29"/>
      <c r="C8" s="125" t="s">
        <v>26</v>
      </c>
      <c r="D8" s="124" t="s">
        <v>0</v>
      </c>
      <c r="E8" s="94" t="s">
        <v>1</v>
      </c>
      <c r="F8" s="94" t="s">
        <v>2</v>
      </c>
      <c r="G8" s="94" t="s">
        <v>3</v>
      </c>
      <c r="H8" s="94" t="s">
        <v>4</v>
      </c>
      <c r="I8" s="95" t="s">
        <v>5</v>
      </c>
      <c r="J8" s="44"/>
    </row>
    <row r="9" spans="1:18" x14ac:dyDescent="0.25">
      <c r="A9" s="4"/>
      <c r="B9" s="150" t="s">
        <v>64</v>
      </c>
      <c r="C9" s="126">
        <v>12</v>
      </c>
      <c r="D9" s="139">
        <v>15.95</v>
      </c>
      <c r="E9" s="140">
        <v>16.39</v>
      </c>
      <c r="F9" s="140">
        <v>16.62</v>
      </c>
      <c r="G9" s="140">
        <v>16.77</v>
      </c>
      <c r="H9" s="140">
        <v>16.82</v>
      </c>
      <c r="I9" s="141">
        <v>16.87</v>
      </c>
      <c r="J9" s="44"/>
    </row>
    <row r="10" spans="1:18" x14ac:dyDescent="0.25">
      <c r="A10" s="4"/>
      <c r="B10" s="151" t="s">
        <v>65</v>
      </c>
      <c r="C10" s="127">
        <v>12</v>
      </c>
      <c r="D10" s="142">
        <v>16.899999999999999</v>
      </c>
      <c r="E10" s="143">
        <v>17.52</v>
      </c>
      <c r="F10" s="144">
        <v>17.86</v>
      </c>
      <c r="G10" s="143">
        <v>18.14</v>
      </c>
      <c r="H10" s="143">
        <v>18.3</v>
      </c>
      <c r="I10" s="145">
        <v>18.440000000000001</v>
      </c>
      <c r="J10" s="44"/>
    </row>
    <row r="11" spans="1:18" ht="15.75" thickBot="1" x14ac:dyDescent="0.3">
      <c r="A11" s="4"/>
      <c r="B11" s="152" t="s">
        <v>66</v>
      </c>
      <c r="C11" s="128">
        <v>12</v>
      </c>
      <c r="D11" s="146">
        <v>16.13</v>
      </c>
      <c r="E11" s="147">
        <v>16.760000000000002</v>
      </c>
      <c r="F11" s="148">
        <v>17.09</v>
      </c>
      <c r="G11" s="147">
        <v>17.309999999999999</v>
      </c>
      <c r="H11" s="147">
        <v>17.47</v>
      </c>
      <c r="I11" s="149">
        <v>17.600000000000001</v>
      </c>
      <c r="J11" s="44"/>
    </row>
    <row r="12" spans="1:18" x14ac:dyDescent="0.25">
      <c r="B12" s="11"/>
      <c r="C12" s="12"/>
      <c r="D12" s="12"/>
      <c r="E12" s="12"/>
      <c r="F12" s="12"/>
      <c r="G12" s="12"/>
      <c r="H12" s="12"/>
      <c r="I12" s="12"/>
      <c r="J12" s="45"/>
    </row>
    <row r="13" spans="1:18" ht="15.75" thickBot="1" x14ac:dyDescent="0.3">
      <c r="B13" s="4" t="s">
        <v>29</v>
      </c>
    </row>
    <row r="14" spans="1:18" ht="15.75" thickBot="1" x14ac:dyDescent="0.3">
      <c r="B14" s="29"/>
      <c r="C14" s="7" t="s">
        <v>1</v>
      </c>
      <c r="D14" s="96" t="s">
        <v>2</v>
      </c>
      <c r="E14" s="96" t="s">
        <v>3</v>
      </c>
      <c r="F14" s="96" t="s">
        <v>4</v>
      </c>
      <c r="G14" s="46" t="s">
        <v>5</v>
      </c>
      <c r="H14" s="12"/>
      <c r="K14" s="12"/>
      <c r="L14" s="12"/>
    </row>
    <row r="15" spans="1:18" x14ac:dyDescent="0.25">
      <c r="B15" s="150" t="s">
        <v>64</v>
      </c>
      <c r="C15" s="1">
        <f t="shared" ref="C15:G17" si="0">+E9-D9</f>
        <v>0.44000000000000128</v>
      </c>
      <c r="D15" s="88">
        <f t="shared" si="0"/>
        <v>0.23000000000000043</v>
      </c>
      <c r="E15" s="88">
        <f t="shared" si="0"/>
        <v>0.14999999999999858</v>
      </c>
      <c r="F15" s="88">
        <f t="shared" si="0"/>
        <v>5.0000000000000711E-2</v>
      </c>
      <c r="G15" s="5">
        <f t="shared" si="0"/>
        <v>5.0000000000000711E-2</v>
      </c>
      <c r="H15" s="12"/>
    </row>
    <row r="16" spans="1:18" x14ac:dyDescent="0.25">
      <c r="B16" s="151" t="s">
        <v>65</v>
      </c>
      <c r="C16" s="98">
        <f t="shared" si="0"/>
        <v>0.62000000000000099</v>
      </c>
      <c r="D16" s="97">
        <f t="shared" si="0"/>
        <v>0.33999999999999986</v>
      </c>
      <c r="E16" s="97">
        <f t="shared" si="0"/>
        <v>0.28000000000000114</v>
      </c>
      <c r="F16" s="97">
        <f t="shared" si="0"/>
        <v>0.16000000000000014</v>
      </c>
      <c r="G16" s="99">
        <f t="shared" si="0"/>
        <v>0.14000000000000057</v>
      </c>
      <c r="H16" s="12"/>
    </row>
    <row r="17" spans="2:7" ht="15.75" thickBot="1" x14ac:dyDescent="0.3">
      <c r="B17" s="152" t="s">
        <v>66</v>
      </c>
      <c r="C17" s="2">
        <f t="shared" si="0"/>
        <v>0.63000000000000256</v>
      </c>
      <c r="D17" s="85">
        <f t="shared" si="0"/>
        <v>0.32999999999999829</v>
      </c>
      <c r="E17" s="85">
        <f t="shared" si="0"/>
        <v>0.21999999999999886</v>
      </c>
      <c r="F17" s="85">
        <f t="shared" si="0"/>
        <v>0.16000000000000014</v>
      </c>
      <c r="G17" s="52">
        <f t="shared" si="0"/>
        <v>0.13000000000000256</v>
      </c>
    </row>
    <row r="31" spans="2:7" x14ac:dyDescent="0.25">
      <c r="B31" s="4"/>
    </row>
    <row r="32" spans="2:7" x14ac:dyDescent="0.25">
      <c r="B32" s="4"/>
    </row>
    <row r="33" spans="1:19" x14ac:dyDescent="0.25">
      <c r="B33" s="4"/>
    </row>
    <row r="36" spans="1:19" ht="15.75" thickBot="1" x14ac:dyDescent="0.3">
      <c r="B36" t="s">
        <v>6</v>
      </c>
      <c r="S36" s="19"/>
    </row>
    <row r="37" spans="1:19" ht="15.75" thickBot="1" x14ac:dyDescent="0.3">
      <c r="B37" s="3"/>
      <c r="C37" s="7" t="s">
        <v>7</v>
      </c>
      <c r="D37" s="46" t="s">
        <v>8</v>
      </c>
      <c r="E37" s="53" t="s">
        <v>31</v>
      </c>
      <c r="F37" s="14" t="s">
        <v>32</v>
      </c>
      <c r="R37" s="4"/>
      <c r="S37" s="19"/>
    </row>
    <row r="38" spans="1:19" x14ac:dyDescent="0.25">
      <c r="B38" s="150" t="s">
        <v>64</v>
      </c>
      <c r="C38" s="130">
        <v>64.099999999999994</v>
      </c>
      <c r="D38" s="131">
        <v>61.6</v>
      </c>
      <c r="E38" s="100">
        <f>AVERAGE(C38:D38)</f>
        <v>62.849999999999994</v>
      </c>
      <c r="F38" s="15">
        <f>+E38*9.81/(1000000*0.004*0.004)</f>
        <v>38.534906249999999</v>
      </c>
      <c r="R38" s="20"/>
      <c r="S38" s="21"/>
    </row>
    <row r="39" spans="1:19" x14ac:dyDescent="0.25">
      <c r="B39" s="151" t="s">
        <v>65</v>
      </c>
      <c r="C39" s="132">
        <v>47.9</v>
      </c>
      <c r="D39" s="133">
        <v>49.3</v>
      </c>
      <c r="E39" s="101">
        <f t="shared" ref="E39" si="1">AVERAGE(C39:D39)</f>
        <v>48.599999999999994</v>
      </c>
      <c r="F39" s="15">
        <f t="shared" ref="F39:F40" si="2">+E39*9.81/(1000000*0.004*0.004)</f>
        <v>29.797874999999998</v>
      </c>
      <c r="G39" s="47"/>
      <c r="R39" s="4"/>
      <c r="S39" s="21"/>
    </row>
    <row r="40" spans="1:19" ht="15.75" thickBot="1" x14ac:dyDescent="0.3">
      <c r="A40" s="51"/>
      <c r="B40" s="152" t="s">
        <v>66</v>
      </c>
      <c r="C40" s="129">
        <v>58.4</v>
      </c>
      <c r="D40" s="134">
        <v>58.7</v>
      </c>
      <c r="E40" s="102">
        <f t="shared" ref="E40" si="3">AVERAGE(C40:D40)</f>
        <v>58.55</v>
      </c>
      <c r="F40" s="15">
        <f t="shared" si="2"/>
        <v>35.898468749999999</v>
      </c>
      <c r="R40" s="4"/>
      <c r="S40" s="21"/>
    </row>
    <row r="41" spans="1:19" x14ac:dyDescent="0.25">
      <c r="B41" t="s">
        <v>24</v>
      </c>
      <c r="C41" s="12"/>
      <c r="D41" s="12"/>
      <c r="E41" s="19"/>
      <c r="F41" s="15"/>
    </row>
    <row r="46" spans="1:19" x14ac:dyDescent="0.25">
      <c r="B46" s="6"/>
      <c r="M46" s="24"/>
    </row>
    <row r="47" spans="1:19" x14ac:dyDescent="0.25">
      <c r="B47" s="6"/>
      <c r="M47" s="24"/>
    </row>
    <row r="48" spans="1:19" x14ac:dyDescent="0.25">
      <c r="B48" s="6"/>
      <c r="M48" s="24"/>
    </row>
    <row r="49" spans="1:13" ht="15.75" thickBot="1" x14ac:dyDescent="0.3">
      <c r="B49" t="s">
        <v>10</v>
      </c>
      <c r="M49" s="24"/>
    </row>
    <row r="50" spans="1:13" ht="15.75" thickBot="1" x14ac:dyDescent="0.3">
      <c r="B50" s="3"/>
      <c r="C50" s="7" t="s">
        <v>7</v>
      </c>
      <c r="D50" s="46" t="s">
        <v>8</v>
      </c>
      <c r="E50" s="53" t="s">
        <v>9</v>
      </c>
      <c r="F50" s="14" t="s">
        <v>32</v>
      </c>
      <c r="M50" s="24"/>
    </row>
    <row r="51" spans="1:13" x14ac:dyDescent="0.25">
      <c r="B51" s="150" t="s">
        <v>64</v>
      </c>
      <c r="C51" s="130">
        <v>24.7</v>
      </c>
      <c r="D51" s="131">
        <v>19.899999999999999</v>
      </c>
      <c r="E51" s="100">
        <f>AVERAGE(C51:D51)</f>
        <v>22.299999999999997</v>
      </c>
      <c r="F51" s="15">
        <f>+E51*9.81/(1000000*0.004*0.004)</f>
        <v>13.672687499999999</v>
      </c>
      <c r="G51" s="47"/>
      <c r="M51" s="24"/>
    </row>
    <row r="52" spans="1:13" x14ac:dyDescent="0.25">
      <c r="B52" s="151" t="s">
        <v>65</v>
      </c>
      <c r="C52" s="132">
        <v>20.100000000000001</v>
      </c>
      <c r="D52" s="133">
        <v>21.7</v>
      </c>
      <c r="E52" s="138">
        <f>AVERAGE(C52:D52)</f>
        <v>20.9</v>
      </c>
      <c r="F52" s="15">
        <f>+E52*9.81/(1000000*0.004*0.004)</f>
        <v>12.8143125</v>
      </c>
      <c r="M52" s="24"/>
    </row>
    <row r="53" spans="1:13" ht="15.75" thickBot="1" x14ac:dyDescent="0.3">
      <c r="A53" s="51"/>
      <c r="B53" s="152" t="s">
        <v>66</v>
      </c>
      <c r="C53" s="129">
        <v>37.1</v>
      </c>
      <c r="D53" s="134">
        <v>38.700000000000003</v>
      </c>
      <c r="E53" s="102">
        <f>AVERAGE(C53:D53)</f>
        <v>37.900000000000006</v>
      </c>
      <c r="F53" s="15">
        <f>+E53*9.81/(1000000*0.004*0.004)</f>
        <v>23.237437500000006</v>
      </c>
      <c r="M53" s="24"/>
    </row>
    <row r="54" spans="1:13" x14ac:dyDescent="0.25">
      <c r="B54" t="s">
        <v>25</v>
      </c>
      <c r="M54" s="24"/>
    </row>
    <row r="55" spans="1:13" x14ac:dyDescent="0.25">
      <c r="C55" s="12"/>
      <c r="D55" s="12"/>
      <c r="E55" s="19"/>
      <c r="F55" s="15"/>
      <c r="M55" s="24"/>
    </row>
    <row r="56" spans="1:13" x14ac:dyDescent="0.25">
      <c r="M56" s="24"/>
    </row>
    <row r="57" spans="1:13" x14ac:dyDescent="0.25">
      <c r="B57" s="6"/>
      <c r="M57" s="24"/>
    </row>
    <row r="58" spans="1:13" x14ac:dyDescent="0.25">
      <c r="B58" s="6"/>
      <c r="M58" s="24"/>
    </row>
    <row r="59" spans="1:13" x14ac:dyDescent="0.25">
      <c r="M59" s="24"/>
    </row>
    <row r="60" spans="1:13" x14ac:dyDescent="0.25">
      <c r="M60" s="24"/>
    </row>
    <row r="61" spans="1:13" x14ac:dyDescent="0.25">
      <c r="M61" s="24"/>
    </row>
    <row r="62" spans="1:13" x14ac:dyDescent="0.25">
      <c r="M62" s="24"/>
    </row>
    <row r="63" spans="1:13" x14ac:dyDescent="0.25">
      <c r="M63" s="24"/>
    </row>
    <row r="64" spans="1:13" x14ac:dyDescent="0.25">
      <c r="M64" s="24"/>
    </row>
    <row r="65" spans="2:13" x14ac:dyDescent="0.25">
      <c r="M65" s="24"/>
    </row>
    <row r="66" spans="2:13" x14ac:dyDescent="0.25">
      <c r="B66" s="4"/>
      <c r="M66" s="24"/>
    </row>
    <row r="67" spans="2:13" x14ac:dyDescent="0.25">
      <c r="B67" s="4"/>
      <c r="M67" s="24"/>
    </row>
    <row r="68" spans="2:13" ht="15.75" thickBot="1" x14ac:dyDescent="0.3">
      <c r="B68" t="s">
        <v>12</v>
      </c>
      <c r="M68" s="24"/>
    </row>
    <row r="69" spans="2:13" ht="15.75" thickBot="1" x14ac:dyDescent="0.3">
      <c r="B69" s="3"/>
      <c r="C69" s="8" t="s">
        <v>13</v>
      </c>
      <c r="D69" s="14" t="s">
        <v>32</v>
      </c>
      <c r="M69" s="24"/>
    </row>
    <row r="70" spans="2:13" x14ac:dyDescent="0.25">
      <c r="B70" s="150" t="s">
        <v>64</v>
      </c>
      <c r="C70" s="135">
        <v>133.30000000000001</v>
      </c>
      <c r="D70" s="15">
        <f>+C70*9.81/(1000000*2*0.005*0.005*PI()/4)</f>
        <v>33.299619503649296</v>
      </c>
      <c r="M70" s="24"/>
    </row>
    <row r="71" spans="2:13" x14ac:dyDescent="0.25">
      <c r="B71" s="151" t="s">
        <v>65</v>
      </c>
      <c r="C71" s="136">
        <v>117.3</v>
      </c>
      <c r="D71" s="15">
        <f>+C71*9.81/(1000000*2*0.005*0.005*PI()/4)</f>
        <v>29.302665924816665</v>
      </c>
      <c r="E71" s="47"/>
      <c r="M71" s="24"/>
    </row>
    <row r="72" spans="2:13" ht="15.75" thickBot="1" x14ac:dyDescent="0.3">
      <c r="B72" s="152" t="s">
        <v>66</v>
      </c>
      <c r="C72" s="137">
        <v>140.19999999999999</v>
      </c>
      <c r="D72" s="15">
        <f>+C72*9.81/(1000000*2*0.005*0.005*PI()/4)</f>
        <v>35.023305734520854</v>
      </c>
      <c r="M72" s="24"/>
    </row>
    <row r="73" spans="2:13" x14ac:dyDescent="0.25">
      <c r="B73" s="4" t="s">
        <v>14</v>
      </c>
      <c r="C73" s="19"/>
      <c r="D73" s="15"/>
      <c r="M73" s="24"/>
    </row>
    <row r="74" spans="2:13" x14ac:dyDescent="0.25">
      <c r="M74" s="24"/>
    </row>
    <row r="75" spans="2:13" x14ac:dyDescent="0.25">
      <c r="B75" s="4"/>
      <c r="M75" s="24"/>
    </row>
    <row r="76" spans="2:13" x14ac:dyDescent="0.25">
      <c r="B76" s="4"/>
      <c r="M76" s="24"/>
    </row>
    <row r="77" spans="2:13" x14ac:dyDescent="0.25">
      <c r="B77" s="4"/>
      <c r="M77" s="24"/>
    </row>
    <row r="78" spans="2:13" x14ac:dyDescent="0.25">
      <c r="B78" s="4"/>
      <c r="M78" s="24"/>
    </row>
    <row r="79" spans="2:13" x14ac:dyDescent="0.25">
      <c r="B79" s="4"/>
      <c r="M79" s="24"/>
    </row>
    <row r="80" spans="2:13" x14ac:dyDescent="0.25">
      <c r="B80" s="4"/>
      <c r="M80" s="24"/>
    </row>
    <row r="81" spans="2:13" x14ac:dyDescent="0.25">
      <c r="B81" s="4"/>
      <c r="M81" s="24"/>
    </row>
    <row r="82" spans="2:13" x14ac:dyDescent="0.25">
      <c r="B82" s="4"/>
      <c r="M82" s="24"/>
    </row>
    <row r="83" spans="2:13" x14ac:dyDescent="0.25">
      <c r="B83" s="4"/>
      <c r="M83" s="24"/>
    </row>
    <row r="84" spans="2:13" x14ac:dyDescent="0.25">
      <c r="B84" s="4"/>
      <c r="M84" s="24"/>
    </row>
    <row r="85" spans="2:13" x14ac:dyDescent="0.25">
      <c r="B85" s="4"/>
      <c r="M85" s="24"/>
    </row>
    <row r="86" spans="2:13" x14ac:dyDescent="0.25">
      <c r="B86" s="4"/>
      <c r="M86" s="24"/>
    </row>
    <row r="87" spans="2:13" x14ac:dyDescent="0.25">
      <c r="B87" s="4"/>
      <c r="M87" s="24"/>
    </row>
    <row r="88" spans="2:13" x14ac:dyDescent="0.25">
      <c r="B88" s="4"/>
      <c r="M88" s="24"/>
    </row>
    <row r="89" spans="2:13" x14ac:dyDescent="0.25">
      <c r="B89" s="4"/>
      <c r="M89" s="24"/>
    </row>
    <row r="90" spans="2:13" x14ac:dyDescent="0.25">
      <c r="B90" s="4"/>
      <c r="M90" s="24"/>
    </row>
    <row r="91" spans="2:13" x14ac:dyDescent="0.25">
      <c r="B91" s="4"/>
      <c r="M91" s="24"/>
    </row>
    <row r="92" spans="2:13" x14ac:dyDescent="0.25">
      <c r="B92" s="4"/>
      <c r="M92" s="24"/>
    </row>
    <row r="93" spans="2:13" x14ac:dyDescent="0.25">
      <c r="B93" s="4"/>
      <c r="M93" s="24"/>
    </row>
    <row r="94" spans="2:13" x14ac:dyDescent="0.25">
      <c r="B94" s="4"/>
      <c r="M94" s="24"/>
    </row>
    <row r="95" spans="2:13" x14ac:dyDescent="0.25">
      <c r="B95" s="4"/>
      <c r="M95" s="24"/>
    </row>
    <row r="96" spans="2:13" x14ac:dyDescent="0.25">
      <c r="B96" s="4"/>
      <c r="M96" s="24"/>
    </row>
    <row r="97" spans="2:13" x14ac:dyDescent="0.25">
      <c r="B97" s="4"/>
      <c r="M97" s="24"/>
    </row>
    <row r="98" spans="2:13" x14ac:dyDescent="0.25">
      <c r="B98" s="4"/>
      <c r="M98" s="24"/>
    </row>
    <row r="99" spans="2:13" x14ac:dyDescent="0.25">
      <c r="B99" s="4"/>
      <c r="M99" s="24"/>
    </row>
    <row r="100" spans="2:13" x14ac:dyDescent="0.25">
      <c r="B100" s="6"/>
      <c r="M100" s="24"/>
    </row>
    <row r="101" spans="2:13" x14ac:dyDescent="0.25">
      <c r="B101" s="6"/>
      <c r="M101" s="24"/>
    </row>
    <row r="102" spans="2:13" ht="15.75" thickBot="1" x14ac:dyDescent="0.3">
      <c r="B102" t="s">
        <v>51</v>
      </c>
      <c r="M102" s="24"/>
    </row>
    <row r="103" spans="2:13" ht="15.75" thickBot="1" x14ac:dyDescent="0.3">
      <c r="B103" s="25"/>
      <c r="C103" s="26" t="s">
        <v>34</v>
      </c>
      <c r="D103" s="27" t="s">
        <v>35</v>
      </c>
      <c r="E103" s="27" t="s">
        <v>36</v>
      </c>
      <c r="F103" s="28" t="s">
        <v>37</v>
      </c>
      <c r="M103" s="24"/>
    </row>
    <row r="104" spans="2:13" x14ac:dyDescent="0.25">
      <c r="B104" s="150" t="s">
        <v>64</v>
      </c>
      <c r="C104" s="48">
        <f>+Sheet1!D135</f>
        <v>0.34</v>
      </c>
      <c r="D104" s="49">
        <f>+Sheet1!G135</f>
        <v>0.71</v>
      </c>
      <c r="E104" s="49">
        <f>+Sheet1!J135</f>
        <v>1.37</v>
      </c>
      <c r="F104" s="50">
        <f>+Sheet1!M135</f>
        <v>2.98</v>
      </c>
      <c r="M104" s="24"/>
    </row>
    <row r="105" spans="2:13" x14ac:dyDescent="0.25">
      <c r="B105" s="151" t="s">
        <v>65</v>
      </c>
      <c r="C105" s="104">
        <f>+Sheet1!D136</f>
        <v>0.42</v>
      </c>
      <c r="D105" s="103">
        <f>+Sheet1!G136</f>
        <v>0.84</v>
      </c>
      <c r="E105" s="103">
        <f>+Sheet1!J136</f>
        <v>1.62</v>
      </c>
      <c r="F105" s="105">
        <f>+Sheet1!M136</f>
        <v>3.93</v>
      </c>
      <c r="M105" s="24"/>
    </row>
    <row r="106" spans="2:13" ht="15.75" thickBot="1" x14ac:dyDescent="0.3">
      <c r="B106" s="152" t="s">
        <v>66</v>
      </c>
      <c r="C106" s="55">
        <f>+Sheet1!D137</f>
        <v>0.38</v>
      </c>
      <c r="D106" s="56">
        <f>+Sheet1!G137</f>
        <v>0.75</v>
      </c>
      <c r="E106" s="56">
        <f>+Sheet1!J137</f>
        <v>1.43</v>
      </c>
      <c r="F106" s="57">
        <f>+Sheet1!M137</f>
        <v>3.08</v>
      </c>
      <c r="M106" s="24"/>
    </row>
    <row r="107" spans="2:13" x14ac:dyDescent="0.25">
      <c r="B107" t="s">
        <v>11</v>
      </c>
      <c r="C107" s="19"/>
      <c r="D107" s="12"/>
      <c r="E107" s="44"/>
      <c r="F107" s="44"/>
      <c r="M107" s="24"/>
    </row>
    <row r="108" spans="2:13" x14ac:dyDescent="0.25">
      <c r="B108" s="42" t="s">
        <v>52</v>
      </c>
      <c r="C108" s="19"/>
      <c r="D108" s="12"/>
      <c r="E108" s="44"/>
      <c r="F108" s="44"/>
      <c r="M108" s="24"/>
    </row>
    <row r="109" spans="2:13" x14ac:dyDescent="0.25">
      <c r="B109" s="24" t="s">
        <v>54</v>
      </c>
      <c r="M109" s="24"/>
    </row>
    <row r="110" spans="2:13" x14ac:dyDescent="0.25">
      <c r="M110" s="24"/>
    </row>
    <row r="111" spans="2:13" x14ac:dyDescent="0.25">
      <c r="B111" s="42"/>
      <c r="M111" s="24"/>
    </row>
    <row r="112" spans="2:13" x14ac:dyDescent="0.25">
      <c r="B112" s="42"/>
      <c r="M112" s="24"/>
    </row>
    <row r="113" spans="2:13" x14ac:dyDescent="0.25">
      <c r="B113" s="42"/>
      <c r="M113" s="24"/>
    </row>
    <row r="114" spans="2:13" x14ac:dyDescent="0.25">
      <c r="B114" s="42"/>
      <c r="M114" s="24"/>
    </row>
    <row r="115" spans="2:13" x14ac:dyDescent="0.25">
      <c r="B115" s="42"/>
      <c r="M115" s="24"/>
    </row>
    <row r="116" spans="2:13" x14ac:dyDescent="0.25">
      <c r="B116" s="42"/>
      <c r="M116" s="24"/>
    </row>
    <row r="117" spans="2:13" x14ac:dyDescent="0.25">
      <c r="B117" s="42"/>
      <c r="M117" s="24"/>
    </row>
    <row r="118" spans="2:13" x14ac:dyDescent="0.25">
      <c r="B118" s="42"/>
      <c r="M118" s="24"/>
    </row>
    <row r="119" spans="2:13" x14ac:dyDescent="0.25">
      <c r="B119" s="42"/>
      <c r="M119" s="24"/>
    </row>
    <row r="120" spans="2:13" x14ac:dyDescent="0.25">
      <c r="B120" s="42"/>
      <c r="M120" s="24"/>
    </row>
    <row r="121" spans="2:13" x14ac:dyDescent="0.25">
      <c r="B121" s="42"/>
      <c r="M121" s="24"/>
    </row>
    <row r="122" spans="2:13" x14ac:dyDescent="0.25">
      <c r="B122" s="42"/>
      <c r="M122" s="24"/>
    </row>
    <row r="123" spans="2:13" x14ac:dyDescent="0.25">
      <c r="B123" s="42"/>
      <c r="M123" s="24"/>
    </row>
    <row r="124" spans="2:13" x14ac:dyDescent="0.25">
      <c r="B124" s="42"/>
      <c r="M124" s="24"/>
    </row>
    <row r="125" spans="2:13" x14ac:dyDescent="0.25">
      <c r="B125" s="42"/>
      <c r="M125" s="24"/>
    </row>
    <row r="126" spans="2:13" x14ac:dyDescent="0.25">
      <c r="B126" s="42"/>
      <c r="M126" s="24"/>
    </row>
    <row r="127" spans="2:13" x14ac:dyDescent="0.25">
      <c r="B127" s="42"/>
      <c r="M127" s="24"/>
    </row>
    <row r="128" spans="2:13" x14ac:dyDescent="0.25">
      <c r="B128" s="42"/>
      <c r="M128" s="24"/>
    </row>
    <row r="129" spans="2:14" x14ac:dyDescent="0.25">
      <c r="B129" s="42"/>
      <c r="M129" s="24"/>
    </row>
    <row r="130" spans="2:14" x14ac:dyDescent="0.25">
      <c r="B130" s="42"/>
      <c r="M130" s="24"/>
    </row>
    <row r="131" spans="2:14" x14ac:dyDescent="0.25">
      <c r="B131" s="42"/>
      <c r="M131" s="24"/>
    </row>
    <row r="132" spans="2:14" x14ac:dyDescent="0.25">
      <c r="B132" s="42"/>
      <c r="M132" s="24"/>
    </row>
    <row r="133" spans="2:14" ht="15.75" thickBot="1" x14ac:dyDescent="0.3">
      <c r="B133" t="s">
        <v>50</v>
      </c>
    </row>
    <row r="134" spans="2:14" ht="15.75" thickBot="1" x14ac:dyDescent="0.3">
      <c r="B134" s="29"/>
      <c r="C134" s="30" t="s">
        <v>39</v>
      </c>
      <c r="D134" s="31" t="s">
        <v>38</v>
      </c>
      <c r="E134" s="32" t="s">
        <v>41</v>
      </c>
      <c r="F134" s="33" t="s">
        <v>40</v>
      </c>
      <c r="G134" s="34" t="s">
        <v>42</v>
      </c>
      <c r="H134" s="35" t="s">
        <v>43</v>
      </c>
      <c r="I134" s="36" t="s">
        <v>44</v>
      </c>
      <c r="J134" s="37" t="s">
        <v>45</v>
      </c>
      <c r="K134" s="38" t="s">
        <v>46</v>
      </c>
      <c r="L134" s="39" t="s">
        <v>47</v>
      </c>
      <c r="M134" s="40" t="s">
        <v>48</v>
      </c>
      <c r="N134" s="41" t="s">
        <v>49</v>
      </c>
    </row>
    <row r="135" spans="2:14" x14ac:dyDescent="0.25">
      <c r="B135" s="150" t="s">
        <v>64</v>
      </c>
      <c r="C135" s="58">
        <v>0.33</v>
      </c>
      <c r="D135" s="59">
        <v>0.34</v>
      </c>
      <c r="E135" s="116">
        <v>0.35</v>
      </c>
      <c r="F135" s="60">
        <v>0.7</v>
      </c>
      <c r="G135" s="61">
        <v>0.71</v>
      </c>
      <c r="H135" s="62">
        <v>0.71</v>
      </c>
      <c r="I135" s="63">
        <v>1.35</v>
      </c>
      <c r="J135" s="64">
        <v>1.37</v>
      </c>
      <c r="K135" s="65">
        <v>1.37</v>
      </c>
      <c r="L135" s="119">
        <v>2.76</v>
      </c>
      <c r="M135" s="66">
        <v>2.98</v>
      </c>
      <c r="N135" s="67">
        <v>3.07</v>
      </c>
    </row>
    <row r="136" spans="2:14" x14ac:dyDescent="0.25">
      <c r="B136" s="151" t="s">
        <v>65</v>
      </c>
      <c r="C136" s="106">
        <v>0.4</v>
      </c>
      <c r="D136" s="107">
        <v>0.42</v>
      </c>
      <c r="E136" s="117">
        <v>0.42</v>
      </c>
      <c r="F136" s="108">
        <v>0.83</v>
      </c>
      <c r="G136" s="109">
        <v>0.84</v>
      </c>
      <c r="H136" s="110">
        <v>0.84</v>
      </c>
      <c r="I136" s="111">
        <v>1.58</v>
      </c>
      <c r="J136" s="112">
        <v>1.62</v>
      </c>
      <c r="K136" s="113">
        <v>1.63</v>
      </c>
      <c r="L136" s="120">
        <v>3.42</v>
      </c>
      <c r="M136" s="114">
        <v>3.93</v>
      </c>
      <c r="N136" s="115">
        <v>4.13</v>
      </c>
    </row>
    <row r="137" spans="2:14" ht="15.75" thickBot="1" x14ac:dyDescent="0.3">
      <c r="B137" s="152" t="s">
        <v>66</v>
      </c>
      <c r="C137" s="68">
        <v>0.37</v>
      </c>
      <c r="D137" s="69">
        <v>0.38</v>
      </c>
      <c r="E137" s="118">
        <v>0.38</v>
      </c>
      <c r="F137" s="70">
        <v>0.74</v>
      </c>
      <c r="G137" s="71">
        <v>0.75</v>
      </c>
      <c r="H137" s="72">
        <v>0.75</v>
      </c>
      <c r="I137" s="73">
        <v>1.4</v>
      </c>
      <c r="J137" s="74">
        <v>1.43</v>
      </c>
      <c r="K137" s="75">
        <v>1.43</v>
      </c>
      <c r="L137" s="121">
        <v>2.81</v>
      </c>
      <c r="M137" s="76">
        <v>3.08</v>
      </c>
      <c r="N137" s="77">
        <v>3.17</v>
      </c>
    </row>
    <row r="138" spans="2:14" x14ac:dyDescent="0.25">
      <c r="B138" s="42"/>
      <c r="M138" s="24"/>
    </row>
    <row r="139" spans="2:14" x14ac:dyDescent="0.25">
      <c r="B139" s="42"/>
      <c r="M139" s="24"/>
    </row>
    <row r="140" spans="2:14" x14ac:dyDescent="0.25">
      <c r="B140" s="42"/>
      <c r="M140" s="24"/>
    </row>
    <row r="141" spans="2:14" x14ac:dyDescent="0.25">
      <c r="B141" s="42"/>
      <c r="M141" s="24"/>
    </row>
    <row r="142" spans="2:14" x14ac:dyDescent="0.25">
      <c r="B142" s="42"/>
      <c r="M142" s="24"/>
    </row>
    <row r="143" spans="2:14" x14ac:dyDescent="0.25">
      <c r="B143" s="42"/>
      <c r="M143" s="24"/>
    </row>
    <row r="144" spans="2:14" x14ac:dyDescent="0.25">
      <c r="B144" s="42"/>
      <c r="M144" s="24"/>
    </row>
    <row r="145" spans="2:13" x14ac:dyDescent="0.25">
      <c r="B145" s="42"/>
      <c r="M145" s="24"/>
    </row>
    <row r="146" spans="2:13" x14ac:dyDescent="0.25">
      <c r="B146" s="42"/>
      <c r="M146" s="24"/>
    </row>
    <row r="147" spans="2:13" x14ac:dyDescent="0.25">
      <c r="B147" s="42"/>
      <c r="M147" s="24"/>
    </row>
    <row r="148" spans="2:13" x14ac:dyDescent="0.25">
      <c r="B148" s="42"/>
      <c r="M148" s="24"/>
    </row>
    <row r="149" spans="2:13" x14ac:dyDescent="0.25">
      <c r="B149" s="42"/>
      <c r="M149" s="24"/>
    </row>
    <row r="150" spans="2:13" x14ac:dyDescent="0.25">
      <c r="B150" s="42"/>
      <c r="M150" s="24"/>
    </row>
    <row r="151" spans="2:13" x14ac:dyDescent="0.25">
      <c r="B151" s="42"/>
      <c r="M151" s="24"/>
    </row>
    <row r="152" spans="2:13" x14ac:dyDescent="0.25">
      <c r="B152" s="42"/>
      <c r="M152" s="24"/>
    </row>
    <row r="153" spans="2:13" x14ac:dyDescent="0.25">
      <c r="B153" s="42"/>
      <c r="M153" s="24"/>
    </row>
    <row r="154" spans="2:13" x14ac:dyDescent="0.25">
      <c r="B154" s="42"/>
      <c r="M154" s="24"/>
    </row>
    <row r="155" spans="2:13" x14ac:dyDescent="0.25">
      <c r="B155" s="42"/>
      <c r="M155" s="24"/>
    </row>
    <row r="156" spans="2:13" x14ac:dyDescent="0.25">
      <c r="B156" s="42"/>
      <c r="M156" s="24"/>
    </row>
    <row r="157" spans="2:13" x14ac:dyDescent="0.25">
      <c r="B157" s="42"/>
      <c r="M157" s="24"/>
    </row>
    <row r="158" spans="2:13" x14ac:dyDescent="0.25">
      <c r="B158" s="42"/>
      <c r="M158" s="24"/>
    </row>
    <row r="159" spans="2:13" x14ac:dyDescent="0.25">
      <c r="B159" s="42"/>
      <c r="M159" s="24"/>
    </row>
    <row r="160" spans="2:13" x14ac:dyDescent="0.25">
      <c r="B160" s="42"/>
      <c r="M160" s="24"/>
    </row>
    <row r="161" spans="2:13" x14ac:dyDescent="0.25">
      <c r="B161" s="42"/>
      <c r="M161" s="24"/>
    </row>
    <row r="162" spans="2:13" x14ac:dyDescent="0.25">
      <c r="B162" s="42"/>
      <c r="M162" s="24"/>
    </row>
    <row r="163" spans="2:13" x14ac:dyDescent="0.25">
      <c r="B163" s="42"/>
      <c r="M163" s="24"/>
    </row>
    <row r="164" spans="2:13" x14ac:dyDescent="0.25">
      <c r="B164" s="42"/>
      <c r="M164" s="24"/>
    </row>
    <row r="165" spans="2:13" x14ac:dyDescent="0.25">
      <c r="B165" s="42"/>
      <c r="M165" s="24"/>
    </row>
    <row r="166" spans="2:13" x14ac:dyDescent="0.25">
      <c r="B166" s="42"/>
      <c r="M166" s="24"/>
    </row>
    <row r="167" spans="2:13" x14ac:dyDescent="0.25">
      <c r="B167" s="42"/>
      <c r="M167" s="24"/>
    </row>
    <row r="168" spans="2:13" x14ac:dyDescent="0.25">
      <c r="B168" s="42"/>
      <c r="M168" s="24"/>
    </row>
    <row r="169" spans="2:13" x14ac:dyDescent="0.25">
      <c r="B169" s="42"/>
      <c r="M169" s="24"/>
    </row>
    <row r="170" spans="2:13" x14ac:dyDescent="0.25">
      <c r="B170" s="42"/>
      <c r="M170" s="24"/>
    </row>
    <row r="171" spans="2:13" x14ac:dyDescent="0.25">
      <c r="B171" s="42"/>
      <c r="M171" s="24"/>
    </row>
    <row r="172" spans="2:13" x14ac:dyDescent="0.25">
      <c r="B172" s="42"/>
      <c r="M172" s="24"/>
    </row>
    <row r="173" spans="2:13" x14ac:dyDescent="0.25">
      <c r="B173" s="42"/>
      <c r="M173" s="24"/>
    </row>
    <row r="174" spans="2:13" x14ac:dyDescent="0.25">
      <c r="B174" s="42"/>
      <c r="M174" s="24"/>
    </row>
    <row r="175" spans="2:13" x14ac:dyDescent="0.25">
      <c r="B175" s="42"/>
      <c r="M175" s="24"/>
    </row>
    <row r="176" spans="2:13" ht="15.75" thickBot="1" x14ac:dyDescent="0.3">
      <c r="B176" t="s">
        <v>20</v>
      </c>
      <c r="M176" s="24"/>
    </row>
    <row r="177" spans="2:13" ht="15.75" thickBot="1" x14ac:dyDescent="0.3">
      <c r="B177" s="3"/>
      <c r="C177" s="78" t="s">
        <v>21</v>
      </c>
      <c r="D177" s="80" t="s">
        <v>22</v>
      </c>
      <c r="E177" s="81" t="s">
        <v>23</v>
      </c>
      <c r="M177" s="24"/>
    </row>
    <row r="178" spans="2:13" x14ac:dyDescent="0.25">
      <c r="B178" s="150" t="s">
        <v>64</v>
      </c>
      <c r="C178" s="9">
        <v>1.1000000000000001</v>
      </c>
      <c r="D178" s="88">
        <v>1.1000000000000001</v>
      </c>
      <c r="E178" s="5">
        <v>0.8</v>
      </c>
      <c r="M178" s="24"/>
    </row>
    <row r="179" spans="2:13" x14ac:dyDescent="0.25">
      <c r="B179" s="151" t="s">
        <v>65</v>
      </c>
      <c r="C179" s="122">
        <v>1</v>
      </c>
      <c r="D179" s="97">
        <v>1</v>
      </c>
      <c r="E179" s="99">
        <v>0.8</v>
      </c>
      <c r="M179" s="24"/>
    </row>
    <row r="180" spans="2:13" ht="15.75" thickBot="1" x14ac:dyDescent="0.3">
      <c r="B180" s="152" t="s">
        <v>66</v>
      </c>
      <c r="C180" s="79">
        <v>1.3</v>
      </c>
      <c r="D180" s="85">
        <v>1.3</v>
      </c>
      <c r="E180" s="52">
        <v>0.75</v>
      </c>
      <c r="M180" s="24"/>
    </row>
    <row r="181" spans="2:13" x14ac:dyDescent="0.25">
      <c r="C181" s="19"/>
      <c r="D181" s="12"/>
      <c r="E181" s="12"/>
      <c r="M181" s="24"/>
    </row>
    <row r="182" spans="2:13" x14ac:dyDescent="0.25">
      <c r="B182" s="42"/>
      <c r="M182" s="24"/>
    </row>
    <row r="183" spans="2:13" x14ac:dyDescent="0.25">
      <c r="B183" s="42"/>
      <c r="M183" s="24"/>
    </row>
    <row r="184" spans="2:13" x14ac:dyDescent="0.25">
      <c r="B184" s="42"/>
      <c r="M184" s="24"/>
    </row>
    <row r="185" spans="2:13" x14ac:dyDescent="0.25">
      <c r="B185" s="42"/>
      <c r="M185" s="24"/>
    </row>
    <row r="186" spans="2:13" x14ac:dyDescent="0.25">
      <c r="B186" s="42"/>
      <c r="M186" s="24"/>
    </row>
    <row r="187" spans="2:13" x14ac:dyDescent="0.25">
      <c r="B187" s="42"/>
      <c r="M187" s="24"/>
    </row>
    <row r="188" spans="2:13" x14ac:dyDescent="0.25">
      <c r="B188" s="42"/>
      <c r="M188" s="24"/>
    </row>
    <row r="189" spans="2:13" x14ac:dyDescent="0.25">
      <c r="B189" s="42"/>
      <c r="M189" s="24"/>
    </row>
    <row r="190" spans="2:13" x14ac:dyDescent="0.25">
      <c r="B190" s="42"/>
      <c r="M190" s="24"/>
    </row>
    <row r="191" spans="2:13" x14ac:dyDescent="0.25">
      <c r="B191" s="42"/>
      <c r="M191" s="24"/>
    </row>
    <row r="192" spans="2:13" x14ac:dyDescent="0.25">
      <c r="B192" s="42"/>
      <c r="M192" s="24"/>
    </row>
    <row r="193" spans="1:13" x14ac:dyDescent="0.25">
      <c r="B193" s="6"/>
      <c r="M193" s="24"/>
    </row>
    <row r="194" spans="1:13" x14ac:dyDescent="0.25">
      <c r="M194" s="24"/>
    </row>
    <row r="195" spans="1:13" x14ac:dyDescent="0.25">
      <c r="M195" s="24"/>
    </row>
    <row r="196" spans="1:13" x14ac:dyDescent="0.25">
      <c r="M196" s="24"/>
    </row>
    <row r="197" spans="1:13" x14ac:dyDescent="0.25">
      <c r="M197" s="24"/>
    </row>
    <row r="198" spans="1:13" x14ac:dyDescent="0.25">
      <c r="B198" s="4"/>
      <c r="C198" s="19"/>
      <c r="D198" s="12"/>
      <c r="E198" s="12"/>
      <c r="M198" s="24"/>
    </row>
    <row r="199" spans="1:13" x14ac:dyDescent="0.25">
      <c r="B199" s="4"/>
      <c r="C199" s="19"/>
      <c r="D199" s="12"/>
      <c r="E199" s="12"/>
      <c r="M199" s="24"/>
    </row>
    <row r="200" spans="1:13" x14ac:dyDescent="0.25">
      <c r="B200" s="6"/>
      <c r="M200" s="24"/>
    </row>
    <row r="201" spans="1:13" ht="15.75" thickBot="1" x14ac:dyDescent="0.3">
      <c r="B201" t="s">
        <v>19</v>
      </c>
      <c r="M201" s="24"/>
    </row>
    <row r="202" spans="1:13" ht="15.75" thickBot="1" x14ac:dyDescent="0.3">
      <c r="B202" s="3"/>
      <c r="C202" s="7" t="s">
        <v>17</v>
      </c>
      <c r="D202" s="8" t="s">
        <v>18</v>
      </c>
      <c r="E202" s="22" t="s">
        <v>30</v>
      </c>
      <c r="M202" s="24"/>
    </row>
    <row r="203" spans="1:13" x14ac:dyDescent="0.25">
      <c r="B203" s="150" t="s">
        <v>64</v>
      </c>
      <c r="C203" s="1">
        <v>124</v>
      </c>
      <c r="D203" s="17">
        <f>0.5*9.81*C203/1000</f>
        <v>0.60821999999999998</v>
      </c>
      <c r="E203" s="23">
        <f>+D203/(1000*0.008*0.004)</f>
        <v>19.006874999999997</v>
      </c>
      <c r="F203" s="47"/>
      <c r="M203" s="24"/>
    </row>
    <row r="204" spans="1:13" x14ac:dyDescent="0.25">
      <c r="B204" s="151" t="s">
        <v>65</v>
      </c>
      <c r="C204" s="98">
        <v>46</v>
      </c>
      <c r="D204" s="123">
        <f>0.5*9.81*C204/1000</f>
        <v>0.22563000000000002</v>
      </c>
      <c r="E204" s="23">
        <f t="shared" ref="E204" si="4">+D204/(1000*0.008*0.004)</f>
        <v>7.0509375000000007</v>
      </c>
      <c r="F204" s="47"/>
      <c r="M204" s="24"/>
    </row>
    <row r="205" spans="1:13" ht="15.75" thickBot="1" x14ac:dyDescent="0.3">
      <c r="A205" s="51"/>
      <c r="B205" s="152" t="s">
        <v>66</v>
      </c>
      <c r="C205" s="2">
        <v>109</v>
      </c>
      <c r="D205" s="18">
        <f>0.5*9.81*C205/1000</f>
        <v>0.53464500000000004</v>
      </c>
      <c r="E205" s="23">
        <f t="shared" ref="E205" si="5">+D205/(1000*0.008*0.004)</f>
        <v>16.707656249999999</v>
      </c>
      <c r="F205" s="47"/>
      <c r="M205" s="24"/>
    </row>
    <row r="206" spans="1:13" x14ac:dyDescent="0.25">
      <c r="C206" s="12"/>
      <c r="D206" s="43"/>
      <c r="E206" s="23"/>
      <c r="M206" s="24"/>
    </row>
    <row r="207" spans="1:13" x14ac:dyDescent="0.25">
      <c r="B207" s="4"/>
      <c r="C207" s="12"/>
      <c r="D207" s="43"/>
      <c r="E207" s="23"/>
      <c r="M207" s="24"/>
    </row>
    <row r="208" spans="1:13" x14ac:dyDescent="0.25">
      <c r="B208" s="4"/>
      <c r="C208" s="12"/>
      <c r="D208" s="43"/>
      <c r="E208" s="23"/>
      <c r="M208" s="24"/>
    </row>
    <row r="209" spans="2:13" x14ac:dyDescent="0.25">
      <c r="B209" s="4"/>
      <c r="C209" s="12"/>
      <c r="D209" s="43"/>
      <c r="E209" s="23"/>
      <c r="M209" s="24"/>
    </row>
    <row r="210" spans="2:13" x14ac:dyDescent="0.25">
      <c r="B210" s="4"/>
      <c r="C210" s="12"/>
      <c r="D210" s="43"/>
      <c r="E210" s="23"/>
      <c r="M210" s="24"/>
    </row>
    <row r="211" spans="2:13" x14ac:dyDescent="0.25">
      <c r="B211" s="4"/>
      <c r="C211" s="12"/>
      <c r="D211" s="43"/>
      <c r="E211" s="23"/>
      <c r="M211" s="24"/>
    </row>
    <row r="212" spans="2:13" x14ac:dyDescent="0.25">
      <c r="B212" s="4"/>
      <c r="C212" s="12"/>
      <c r="D212" s="43"/>
      <c r="E212" s="23"/>
      <c r="M212" s="24"/>
    </row>
    <row r="213" spans="2:13" x14ac:dyDescent="0.25">
      <c r="B213" s="4"/>
      <c r="C213" s="12"/>
      <c r="D213" s="43"/>
      <c r="E213" s="23"/>
      <c r="M213" s="24"/>
    </row>
    <row r="214" spans="2:13" x14ac:dyDescent="0.25">
      <c r="B214" s="4"/>
      <c r="C214" s="12"/>
      <c r="D214" s="43"/>
      <c r="E214" s="23"/>
      <c r="M214" s="24"/>
    </row>
    <row r="215" spans="2:13" x14ac:dyDescent="0.25">
      <c r="B215" s="4"/>
      <c r="C215" s="12"/>
      <c r="D215" s="43"/>
      <c r="E215" s="23"/>
      <c r="M215" s="24"/>
    </row>
    <row r="216" spans="2:13" x14ac:dyDescent="0.25">
      <c r="B216" s="4"/>
      <c r="C216" s="12"/>
      <c r="D216" s="43"/>
      <c r="E216" s="23"/>
      <c r="M216" s="24"/>
    </row>
    <row r="217" spans="2:13" x14ac:dyDescent="0.25">
      <c r="B217" s="4"/>
      <c r="C217" s="12"/>
      <c r="D217" s="43"/>
      <c r="E217" s="23"/>
      <c r="M217" s="24"/>
    </row>
    <row r="218" spans="2:13" x14ac:dyDescent="0.25">
      <c r="B218" s="4"/>
      <c r="C218" s="12"/>
      <c r="D218" s="43"/>
      <c r="E218" s="23"/>
      <c r="M218" s="24"/>
    </row>
    <row r="219" spans="2:13" x14ac:dyDescent="0.25">
      <c r="B219" s="4"/>
      <c r="C219" s="12"/>
      <c r="D219" s="43"/>
      <c r="E219" s="23"/>
      <c r="M219" s="24"/>
    </row>
    <row r="220" spans="2:13" x14ac:dyDescent="0.25">
      <c r="B220" s="4"/>
      <c r="C220" s="12"/>
      <c r="D220" s="43"/>
      <c r="E220" s="23"/>
      <c r="M220" s="24"/>
    </row>
    <row r="221" spans="2:13" x14ac:dyDescent="0.25">
      <c r="B221" s="4"/>
      <c r="C221" s="12"/>
      <c r="D221" s="43"/>
      <c r="E221" s="23"/>
      <c r="M221" s="24"/>
    </row>
    <row r="222" spans="2:13" x14ac:dyDescent="0.25">
      <c r="B222" s="4"/>
      <c r="C222" s="12"/>
      <c r="D222" s="43"/>
      <c r="E222" s="23"/>
      <c r="M222" s="24"/>
    </row>
    <row r="223" spans="2:13" x14ac:dyDescent="0.25">
      <c r="B223" s="4"/>
      <c r="C223" s="12"/>
      <c r="D223" s="43"/>
      <c r="E223" s="23"/>
      <c r="M223" s="24"/>
    </row>
    <row r="224" spans="2:13" x14ac:dyDescent="0.25">
      <c r="B224" s="4"/>
      <c r="C224" s="12"/>
      <c r="D224" s="43"/>
      <c r="E224" s="23"/>
      <c r="M224" s="24"/>
    </row>
    <row r="225" spans="2:13" x14ac:dyDescent="0.25">
      <c r="B225" s="4"/>
      <c r="C225" s="12"/>
      <c r="D225" s="43"/>
      <c r="E225" s="23"/>
      <c r="M225" s="24"/>
    </row>
    <row r="226" spans="2:13" x14ac:dyDescent="0.25">
      <c r="B226" s="6"/>
      <c r="M226" s="24"/>
    </row>
    <row r="227" spans="2:13" x14ac:dyDescent="0.25">
      <c r="B227" s="6"/>
      <c r="M227" s="24"/>
    </row>
    <row r="228" spans="2:13" x14ac:dyDescent="0.25">
      <c r="B228" s="6"/>
      <c r="M228" s="24"/>
    </row>
    <row r="229" spans="2:13" ht="15.75" thickBot="1" x14ac:dyDescent="0.3">
      <c r="B229" t="s">
        <v>15</v>
      </c>
      <c r="M229" s="24"/>
    </row>
    <row r="230" spans="2:13" ht="15.75" thickBot="1" x14ac:dyDescent="0.3">
      <c r="B230" s="3"/>
      <c r="C230" s="8" t="s">
        <v>16</v>
      </c>
      <c r="M230" s="24"/>
    </row>
    <row r="231" spans="2:13" x14ac:dyDescent="0.25">
      <c r="B231" s="150" t="s">
        <v>64</v>
      </c>
      <c r="C231" s="13">
        <v>87</v>
      </c>
      <c r="M231" s="24"/>
    </row>
    <row r="232" spans="2:13" x14ac:dyDescent="0.25">
      <c r="B232" s="151" t="s">
        <v>65</v>
      </c>
      <c r="C232" s="93">
        <v>87</v>
      </c>
      <c r="M232" s="24"/>
    </row>
    <row r="233" spans="2:13" ht="15.75" thickBot="1" x14ac:dyDescent="0.3">
      <c r="B233" s="152" t="s">
        <v>66</v>
      </c>
      <c r="C233" s="54">
        <v>91</v>
      </c>
      <c r="M233" s="24"/>
    </row>
    <row r="234" spans="2:13" x14ac:dyDescent="0.25">
      <c r="B234" s="92"/>
      <c r="C234" s="19"/>
    </row>
    <row r="235" spans="2:13" x14ac:dyDescent="0.25">
      <c r="B235" s="92"/>
    </row>
    <row r="236" spans="2:13" x14ac:dyDescent="0.25">
      <c r="B236" s="24" t="s">
        <v>57</v>
      </c>
    </row>
    <row r="237" spans="2:13" x14ac:dyDescent="0.25">
      <c r="B237" s="24" t="s">
        <v>53</v>
      </c>
    </row>
    <row r="249" spans="2:4" x14ac:dyDescent="0.25">
      <c r="B249" s="4"/>
    </row>
    <row r="252" spans="2:4" x14ac:dyDescent="0.25">
      <c r="B252" t="s">
        <v>67</v>
      </c>
    </row>
    <row r="253" spans="2:4" x14ac:dyDescent="0.25">
      <c r="B253" s="24" t="s">
        <v>68</v>
      </c>
    </row>
    <row r="254" spans="2:4" ht="15.75" thickBot="1" x14ac:dyDescent="0.3">
      <c r="C254" s="12" t="s">
        <v>70</v>
      </c>
      <c r="D254" s="12" t="s">
        <v>69</v>
      </c>
    </row>
    <row r="255" spans="2:4" x14ac:dyDescent="0.25">
      <c r="B255" s="153" t="s">
        <v>60</v>
      </c>
      <c r="C255" s="88">
        <v>79.94</v>
      </c>
      <c r="D255" s="154">
        <f>1-(C255/80)</f>
        <v>7.5000000000002842E-4</v>
      </c>
    </row>
    <row r="256" spans="2:4" x14ac:dyDescent="0.25">
      <c r="B256" s="155" t="s">
        <v>61</v>
      </c>
      <c r="C256" s="97">
        <v>79.959999999999994</v>
      </c>
      <c r="D256" s="156">
        <f t="shared" ref="D256:D260" si="6">1-(C256/80)</f>
        <v>5.0000000000005596E-4</v>
      </c>
    </row>
    <row r="257" spans="2:4" ht="15.75" thickBot="1" x14ac:dyDescent="0.3">
      <c r="B257" s="163" t="s">
        <v>62</v>
      </c>
      <c r="C257" s="85">
        <v>79.989999999999995</v>
      </c>
      <c r="D257" s="159">
        <f t="shared" si="6"/>
        <v>1.2500000000004174E-4</v>
      </c>
    </row>
    <row r="258" spans="2:4" x14ac:dyDescent="0.25">
      <c r="B258" s="160" t="s">
        <v>64</v>
      </c>
      <c r="C258" s="161">
        <v>79.72</v>
      </c>
      <c r="D258" s="162">
        <f t="shared" si="6"/>
        <v>3.5000000000000586E-3</v>
      </c>
    </row>
    <row r="259" spans="2:4" x14ac:dyDescent="0.25">
      <c r="B259" s="157" t="s">
        <v>65</v>
      </c>
      <c r="C259" s="97">
        <v>79.72</v>
      </c>
      <c r="D259" s="156">
        <f t="shared" si="6"/>
        <v>3.5000000000000586E-3</v>
      </c>
    </row>
    <row r="260" spans="2:4" ht="15.75" thickBot="1" x14ac:dyDescent="0.3">
      <c r="B260" s="158" t="s">
        <v>66</v>
      </c>
      <c r="C260" s="85">
        <v>79.739999999999995</v>
      </c>
      <c r="D260" s="159">
        <f t="shared" si="6"/>
        <v>3.2500000000000862E-3</v>
      </c>
    </row>
    <row r="262" spans="2:4" x14ac:dyDescent="0.25">
      <c r="B262" s="164" t="s">
        <v>71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Igor Gáspár</cp:lastModifiedBy>
  <dcterms:created xsi:type="dcterms:W3CDTF">2022-01-16T10:44:00Z</dcterms:created>
  <dcterms:modified xsi:type="dcterms:W3CDTF">2024-06-01T12:57:42Z</dcterms:modified>
</cp:coreProperties>
</file>