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24682075-A41A-4152-8715-6E92DE84950B}" xr6:coauthVersionLast="47" xr6:coauthVersionMax="47" xr10:uidLastSave="{00000000-0000-0000-0000-000000000000}"/>
  <bookViews>
    <workbookView xWindow="-120" yWindow="-120" windowWidth="29040" windowHeight="17520" xr2:uid="{C8D9AC2F-89B8-4F76-9717-4D2606974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3" i="1" l="1"/>
  <c r="D172" i="1"/>
  <c r="G17" i="1"/>
  <c r="F17" i="1"/>
  <c r="E17" i="1"/>
  <c r="D17" i="1"/>
  <c r="C17" i="1"/>
  <c r="F183" i="1"/>
  <c r="F182" i="1"/>
  <c r="E89" i="1"/>
  <c r="D89" i="1"/>
  <c r="E88" i="1"/>
  <c r="D88" i="1"/>
  <c r="F34" i="1"/>
  <c r="F46" i="1"/>
  <c r="F27" i="1"/>
  <c r="J117" i="1"/>
  <c r="F117" i="1"/>
  <c r="F124" i="1"/>
  <c r="G160" i="1" l="1"/>
  <c r="F123" i="1" l="1"/>
  <c r="G123" i="1" s="1"/>
  <c r="G159" i="1"/>
  <c r="G124" i="1"/>
  <c r="J116" i="1"/>
  <c r="F116" i="1"/>
  <c r="F45" i="1"/>
  <c r="F33" i="1"/>
  <c r="F26" i="1"/>
  <c r="G16" i="1"/>
  <c r="F16" i="1"/>
  <c r="E16" i="1"/>
  <c r="D16" i="1"/>
  <c r="C16" i="1"/>
  <c r="K116" i="1" l="1"/>
  <c r="K117" i="1"/>
</calcChain>
</file>

<file path=xl/sharedStrings.xml><?xml version="1.0" encoding="utf-8"?>
<sst xmlns="http://schemas.openxmlformats.org/spreadsheetml/2006/main" count="124" uniqueCount="67">
  <si>
    <t>D1</t>
  </si>
  <si>
    <t>D2</t>
  </si>
  <si>
    <t>D0</t>
  </si>
  <si>
    <t>Creeping, raw (measured) values, theoretical distance is 74.5 mm</t>
  </si>
  <si>
    <t>D3</t>
  </si>
  <si>
    <t>D4</t>
  </si>
  <si>
    <t>D5</t>
  </si>
  <si>
    <t>Difference between two days</t>
  </si>
  <si>
    <t>No Load</t>
  </si>
  <si>
    <t>Test 1</t>
  </si>
  <si>
    <t>Test 2</t>
  </si>
  <si>
    <t>Average</t>
  </si>
  <si>
    <t>Tensile (pulling) test, 4x4 mm min area</t>
  </si>
  <si>
    <t>Layer adhesion test, 4x4 mm min area</t>
  </si>
  <si>
    <t>break load, kg</t>
  </si>
  <si>
    <t>max load, kg</t>
  </si>
  <si>
    <t>The ring test (bending+tensile stress)</t>
  </si>
  <si>
    <t>The ring test (bending+compression)</t>
  </si>
  <si>
    <t>Temperature test, °C of first deformation</t>
  </si>
  <si>
    <t>°C</t>
  </si>
  <si>
    <t>Washer test, torque after 3 rotations (3mm)</t>
  </si>
  <si>
    <t>M6 bolt (pitch = 1mm)</t>
  </si>
  <si>
    <t>Screw torque (Nm)</t>
  </si>
  <si>
    <t>Unscrew torque (Nm)</t>
  </si>
  <si>
    <t>Screw</t>
  </si>
  <si>
    <t>Unscrew</t>
  </si>
  <si>
    <t>%</t>
  </si>
  <si>
    <t>difference from 50 mm dimension</t>
  </si>
  <si>
    <t>0 min</t>
  </si>
  <si>
    <t>1 min</t>
  </si>
  <si>
    <t>2 min</t>
  </si>
  <si>
    <t>Load 1.25 kg</t>
  </si>
  <si>
    <t>Length at max load, %</t>
  </si>
  <si>
    <t>Measured values:</t>
  </si>
  <si>
    <t>T1</t>
  </si>
  <si>
    <t>T2</t>
  </si>
  <si>
    <t>T3</t>
  </si>
  <si>
    <t>Friction test (load 3.5 kg, 3 legs, pulling load [kg] )</t>
  </si>
  <si>
    <t>Glass</t>
  </si>
  <si>
    <t>Without a load the outer diameter is 50 mm</t>
  </si>
  <si>
    <t>mytechfun.com</t>
  </si>
  <si>
    <t>Permanent deformation after 30 min without load (default 15 mm):</t>
  </si>
  <si>
    <t>Length (prolongation) under 0.5 kg load (no load 200 mm)</t>
  </si>
  <si>
    <t>prolongation %</t>
  </si>
  <si>
    <t>Flexibility</t>
  </si>
  <si>
    <t>2024-02-28</t>
  </si>
  <si>
    <t>BambuLab</t>
  </si>
  <si>
    <t>Qidi</t>
  </si>
  <si>
    <t>measured after 30 seconds</t>
  </si>
  <si>
    <t xml:space="preserve">BambuLab TPU 95A HF </t>
  </si>
  <si>
    <t xml:space="preserve">Qidi TPU 95A HF </t>
  </si>
  <si>
    <t>3D printer:</t>
  </si>
  <si>
    <t>X1C</t>
  </si>
  <si>
    <t>X-Max 3</t>
  </si>
  <si>
    <t>230°C</t>
  </si>
  <si>
    <t>Prt.temp.</t>
  </si>
  <si>
    <r>
      <t>12 mm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/s</t>
    </r>
  </si>
  <si>
    <r>
      <t>10 mm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/s</t>
    </r>
  </si>
  <si>
    <t>Flow</t>
  </si>
  <si>
    <t>BambuLab default settings in BambuStudio. Qidi: generic TPU, flow calculated from 120 mm/s speed (120*0,4*0,2 mm)</t>
  </si>
  <si>
    <t>Hardness of 3D printed object, Shore A</t>
  </si>
  <si>
    <t>Measured perpendicular to layers (top layer)</t>
  </si>
  <si>
    <t>T4</t>
  </si>
  <si>
    <t>100% means "no change", 200% = 2x bigger</t>
  </si>
  <si>
    <t>[kg]</t>
  </si>
  <si>
    <t>Prolongation [mm]</t>
  </si>
  <si>
    <t>Shore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</si>
</sst>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0" xfId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1" applyNumberFormat="1" applyFont="1"/>
    <xf numFmtId="0" fontId="10" fillId="0" borderId="0" xfId="0" applyFont="1"/>
    <xf numFmtId="9" fontId="0" fillId="0" borderId="5" xfId="1" applyFont="1" applyBorder="1"/>
    <xf numFmtId="0" fontId="6" fillId="0" borderId="0" xfId="0" applyFont="1"/>
    <xf numFmtId="165" fontId="2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7" xfId="0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0" fontId="2" fillId="0" borderId="6" xfId="0" applyFont="1" applyBorder="1"/>
    <xf numFmtId="0" fontId="11" fillId="0" borderId="1" xfId="0" applyFont="1" applyBorder="1"/>
    <xf numFmtId="0" fontId="12" fillId="0" borderId="0" xfId="0" applyFont="1"/>
    <xf numFmtId="9" fontId="0" fillId="0" borderId="1" xfId="0" applyNumberForma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5" fillId="0" borderId="0" xfId="0" applyFont="1"/>
    <xf numFmtId="164" fontId="2" fillId="0" borderId="8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1" fillId="0" borderId="9" xfId="0" applyFont="1" applyBorder="1"/>
    <xf numFmtId="0" fontId="2" fillId="0" borderId="11" xfId="0" applyFont="1" applyBorder="1"/>
    <xf numFmtId="0" fontId="0" fillId="0" borderId="4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/>
    <xf numFmtId="0" fontId="2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/>
    <xf numFmtId="0" fontId="0" fillId="0" borderId="12" xfId="0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3" xfId="0" applyFont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8" xfId="0" applyFont="1" applyBorder="1"/>
    <xf numFmtId="0" fontId="2" fillId="0" borderId="12" xfId="0" applyFont="1" applyBorder="1" applyAlignment="1">
      <alignment horizontal="center"/>
    </xf>
    <xf numFmtId="0" fontId="11" fillId="0" borderId="33" xfId="0" applyFont="1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4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6" fontId="0" fillId="0" borderId="0" xfId="1" applyNumberFormat="1" applyFont="1" applyBorder="1"/>
    <xf numFmtId="0" fontId="16" fillId="0" borderId="0" xfId="0" applyFont="1"/>
    <xf numFmtId="164" fontId="2" fillId="0" borderId="2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Creeping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BambuLab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Sheet1!$C$15:$G$15</c:f>
              <c:strCache>
                <c:ptCount val="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0">
                  <c:v>3.9099999999999966</c:v>
                </c:pt>
                <c:pt idx="1">
                  <c:v>0.78999999999999204</c:v>
                </c:pt>
                <c:pt idx="2">
                  <c:v>0.29000000000000625</c:v>
                </c:pt>
                <c:pt idx="3">
                  <c:v>0.29999999999999716</c:v>
                </c:pt>
                <c:pt idx="4">
                  <c:v>0.15000000000000568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7-4DE3-BEBA-8A8C8C4A4414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Qidi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Sheet1!$C$15:$G$15</c:f>
              <c:strCache>
                <c:ptCount val="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0">
                  <c:v>3.3599999999999994</c:v>
                </c:pt>
                <c:pt idx="1">
                  <c:v>0.26000000000000512</c:v>
                </c:pt>
                <c:pt idx="2">
                  <c:v>0.18999999999999773</c:v>
                </c:pt>
                <c:pt idx="3">
                  <c:v>0.28000000000000114</c:v>
                </c:pt>
                <c:pt idx="4">
                  <c:v>0.32999999999999829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C-4982-BC9B-99C9B4FE3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017312"/>
        <c:axId val="1679016896"/>
      </c:lineChart>
      <c:catAx>
        <c:axId val="1679017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6896"/>
        <c:crosses val="autoZero"/>
        <c:auto val="1"/>
        <c:lblAlgn val="ctr"/>
        <c:lblOffset val="100"/>
        <c:noMultiLvlLbl val="0"/>
      </c:catAx>
      <c:valAx>
        <c:axId val="1679016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Glass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Sheet1!$G$158</c:f>
              <c:strCache>
                <c:ptCount val="1"/>
                <c:pt idx="0">
                  <c:v>[kg]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Sheet1!$B$159:$B$160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Sheet1!$G$159:$G$160</c:f>
              <c:numCache>
                <c:formatCode>0.00</c:formatCode>
                <c:ptCount val="2"/>
                <c:pt idx="0">
                  <c:v>0.75750000000000006</c:v>
                </c:pt>
                <c:pt idx="1">
                  <c:v>0.88750000000000007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0-4200-AB68-30B4F44CC0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2423040"/>
        <c:axId val="966686368"/>
      </c:barChart>
      <c:catAx>
        <c:axId val="11024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6686368"/>
        <c:crosses val="autoZero"/>
        <c:auto val="1"/>
        <c:lblAlgn val="ctr"/>
        <c:lblOffset val="100"/>
        <c:noMultiLvlLbl val="0"/>
      </c:catAx>
      <c:valAx>
        <c:axId val="9666863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242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Tensile, max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Sheet1!$F$25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Sheet1!$C$26:$C$27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Sheet1!$F$26:$F$27</c:f>
              <c:numCache>
                <c:formatCode>General</c:formatCode>
                <c:ptCount val="2"/>
                <c:pt idx="0">
                  <c:v>37.75</c:v>
                </c:pt>
                <c:pt idx="1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0-4F47-A625-09256AEB26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5223664"/>
        <c:axId val="1645241552"/>
      </c:barChart>
      <c:catAx>
        <c:axId val="16452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41552"/>
        <c:crosses val="autoZero"/>
        <c:auto val="1"/>
        <c:lblAlgn val="ctr"/>
        <c:lblOffset val="100"/>
        <c:noMultiLvlLbl val="0"/>
      </c:catAx>
      <c:valAx>
        <c:axId val="1645241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2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Length at max load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Sheet1!$F$32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Sheet1!$C$33:$C$34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Sheet1!$F$33:$F$34</c:f>
              <c:numCache>
                <c:formatCode>0%</c:formatCode>
                <c:ptCount val="2"/>
                <c:pt idx="0">
                  <c:v>3.5</c:v>
                </c:pt>
                <c:pt idx="1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A-4FBD-A1D0-DC5110BC30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9013984"/>
        <c:axId val="1679014400"/>
      </c:barChart>
      <c:catAx>
        <c:axId val="16790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4400"/>
        <c:crosses val="autoZero"/>
        <c:auto val="1"/>
        <c:lblAlgn val="ctr"/>
        <c:lblOffset val="100"/>
        <c:noMultiLvlLbl val="0"/>
      </c:catAx>
      <c:valAx>
        <c:axId val="1679014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Sheet1!$F$44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Sheet1!$C$45:$C$46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Sheet1!$F$45:$F$46</c:f>
              <c:numCache>
                <c:formatCode>0.0</c:formatCode>
                <c:ptCount val="2"/>
                <c:pt idx="0" formatCode="General">
                  <c:v>22.8</c:v>
                </c:pt>
                <c:pt idx="1">
                  <c:v>30.950000000000003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7FA-9069-1AF99B9257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5259440"/>
        <c:axId val="1645252368"/>
      </c:barChart>
      <c:catAx>
        <c:axId val="16452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2368"/>
        <c:crosses val="autoZero"/>
        <c:auto val="1"/>
        <c:lblAlgn val="ctr"/>
        <c:lblOffset val="100"/>
        <c:noMultiLvlLbl val="0"/>
      </c:catAx>
      <c:valAx>
        <c:axId val="164525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Ring test (bending, compression),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Sheet1!$C$64</c:f>
              <c:strCache>
                <c:ptCount val="1"/>
                <c:pt idx="0">
                  <c:v>BambuLab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Sheet1!$D$63:$F$63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Sheet1!$D$64:$F$64</c:f>
              <c:numCache>
                <c:formatCode>General</c:formatCode>
                <c:ptCount val="3"/>
                <c:pt idx="0">
                  <c:v>3.52</c:v>
                </c:pt>
                <c:pt idx="1">
                  <c:v>4.9400000000000004</c:v>
                </c:pt>
                <c:pt idx="2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E-4EEE-9FFC-0A567F5FEE9A}"/>
            </c:ext>
          </c:extLst>
        </c:ser>
        <c:ser>
          <c:idx val="1"/>
          <c:order val="1"/>
          <c:tx>
            <c:strRef>
              <c:f>Sheet1!$C$65</c:f>
              <c:strCache>
                <c:ptCount val="1"/>
                <c:pt idx="0">
                  <c:v>Qidi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Sheet1!$D$63:$F$63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Sheet1!$D$65:$F$65</c:f>
              <c:numCache>
                <c:formatCode>General</c:formatCode>
                <c:ptCount val="3"/>
                <c:pt idx="0">
                  <c:v>3.01</c:v>
                </c:pt>
                <c:pt idx="1">
                  <c:v>3.95</c:v>
                </c:pt>
                <c:pt idx="2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E-4EEE-9FFC-0A567F5FEE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45203696"/>
        <c:axId val="1645197456"/>
      </c:lineChart>
      <c:catAx>
        <c:axId val="16452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197456"/>
        <c:crosses val="autoZero"/>
        <c:auto val="1"/>
        <c:lblAlgn val="ctr"/>
        <c:lblOffset val="100"/>
        <c:noMultiLvlLbl val="0"/>
      </c:catAx>
      <c:valAx>
        <c:axId val="16451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Ring test (bending, tensile),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Sheet1!$C$88</c:f>
              <c:strCache>
                <c:ptCount val="1"/>
                <c:pt idx="0">
                  <c:v>BambuLab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Sheet1!$D$87:$E$87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Sheet1!$D$88:$E$88</c:f>
              <c:numCache>
                <c:formatCode>0.00</c:formatCode>
                <c:ptCount val="2"/>
                <c:pt idx="0">
                  <c:v>2.8100000000000023</c:v>
                </c:pt>
                <c:pt idx="1">
                  <c:v>3.1000000000000014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B-4269-B82C-DC8CBDA58CAE}"/>
            </c:ext>
          </c:extLst>
        </c:ser>
        <c:ser>
          <c:idx val="1"/>
          <c:order val="1"/>
          <c:tx>
            <c:strRef>
              <c:f>Sheet1!$C$89</c:f>
              <c:strCache>
                <c:ptCount val="1"/>
                <c:pt idx="0">
                  <c:v>Qidi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Sheet1!$D$87:$E$87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Sheet1!$D$89:$E$89</c:f>
              <c:numCache>
                <c:formatCode>0.00</c:formatCode>
                <c:ptCount val="2"/>
                <c:pt idx="0">
                  <c:v>2.2899999999999991</c:v>
                </c:pt>
                <c:pt idx="1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B-4269-B82C-DC8CBDA58C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5212432"/>
        <c:axId val="1645208272"/>
      </c:lineChart>
      <c:catAx>
        <c:axId val="16452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8272"/>
        <c:crosses val="autoZero"/>
        <c:auto val="1"/>
        <c:lblAlgn val="ctr"/>
        <c:lblOffset val="100"/>
        <c:noMultiLvlLbl val="0"/>
      </c:catAx>
      <c:valAx>
        <c:axId val="16452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Washer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Sheet1!$C$116</c:f>
              <c:strCache>
                <c:ptCount val="1"/>
                <c:pt idx="0">
                  <c:v>BambuLab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(Sheet1!$F$115,Sheet1!$J$115)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(Sheet1!$F$116,Sheet1!$J$116)</c:f>
              <c:numCache>
                <c:formatCode>General</c:formatCode>
                <c:ptCount val="2"/>
                <c:pt idx="0" formatCode="0.0">
                  <c:v>2.25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ADF-8C7A-B39C31A9AD28}"/>
            </c:ext>
          </c:extLst>
        </c:ser>
        <c:ser>
          <c:idx val="1"/>
          <c:order val="1"/>
          <c:tx>
            <c:strRef>
              <c:f>Sheet1!$C$117</c:f>
              <c:strCache>
                <c:ptCount val="1"/>
                <c:pt idx="0">
                  <c:v>Qidi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(Sheet1!$F$115,Sheet1!$J$115)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(Sheet1!$F$117,Sheet1!$J$117)</c:f>
              <c:numCache>
                <c:formatCode>0.00</c:formatCode>
                <c:ptCount val="2"/>
                <c:pt idx="0" formatCode="0.0">
                  <c:v>3.2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ADF-8C7A-B39C31A9AD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41786160"/>
        <c:axId val="1941787824"/>
      </c:barChart>
      <c:catAx>
        <c:axId val="19417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7824"/>
        <c:crosses val="autoZero"/>
        <c:auto val="1"/>
        <c:lblAlgn val="ctr"/>
        <c:lblOffset val="100"/>
        <c:noMultiLvlLbl val="0"/>
      </c:catAx>
      <c:valAx>
        <c:axId val="194178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 test, </a:t>
            </a:r>
            <a:r>
              <a:rPr lang="en-US"/>
              <a:t>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Sheet1!$D$136</c:f>
              <c:strCache>
                <c:ptCount val="1"/>
                <c:pt idx="0">
                  <c:v>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Sheet1!$C$137:$C$138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Sheet1!$D$137:$D$138</c:f>
              <c:numCache>
                <c:formatCode>General</c:formatCode>
                <c:ptCount val="2"/>
                <c:pt idx="0">
                  <c:v>86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497B-A750-FE6817B7FE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0400736"/>
        <c:axId val="1970397408"/>
      </c:barChart>
      <c:catAx>
        <c:axId val="19704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397408"/>
        <c:crosses val="autoZero"/>
        <c:auto val="1"/>
        <c:lblAlgn val="ctr"/>
        <c:lblOffset val="100"/>
        <c:noMultiLvlLbl val="0"/>
      </c:catAx>
      <c:valAx>
        <c:axId val="197039740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4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/>
              <a:t>Deformation after 30' without load (default 15mm)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Sheet1!$C$123:$C$124</c:f>
              <c:strCache>
                <c:ptCount val="2"/>
                <c:pt idx="0">
                  <c:v>BambuLab</c:v>
                </c:pt>
                <c:pt idx="1">
                  <c:v>Qidi</c:v>
                </c:pt>
              </c:strCache>
            </c:strRef>
          </c:cat>
          <c:val>
            <c:numRef>
              <c:f>Sheet1!$G$123:$G$124</c:f>
              <c:numCache>
                <c:formatCode>0.0%</c:formatCode>
                <c:ptCount val="2"/>
                <c:pt idx="0">
                  <c:v>0.93033333333333335</c:v>
                </c:pt>
                <c:pt idx="1">
                  <c:v>0.93133333333333324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3B3-87FD-B053F49A00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0142799"/>
        <c:axId val="1170156943"/>
      </c:barChart>
      <c:catAx>
        <c:axId val="117014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56943"/>
        <c:crosses val="autoZero"/>
        <c:auto val="1"/>
        <c:lblAlgn val="ctr"/>
        <c:lblOffset val="100"/>
        <c:noMultiLvlLbl val="0"/>
      </c:catAx>
      <c:valAx>
        <c:axId val="1170156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4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13" Type="http://schemas.openxmlformats.org/officeDocument/2006/relationships/image" Target="../media/image4.png"/><Relationship Id="rId18" Type="http://schemas.openxmlformats.org/officeDocument/2006/relationships/image" Target="../media/image8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g"/><Relationship Id="rId17" Type="http://schemas.openxmlformats.org/officeDocument/2006/relationships/image" Target="../media/image7.png"/><Relationship Id="rId2" Type="http://schemas.openxmlformats.org/officeDocument/2006/relationships/chart" Target="../charts/chart2.xml"/><Relationship Id="rId16" Type="http://schemas.openxmlformats.org/officeDocument/2006/relationships/chart" Target="../charts/chart1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image" Target="../media/image2.jp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254793</xdr:colOff>
      <xdr:row>1</xdr:row>
      <xdr:rowOff>159543</xdr:rowOff>
    </xdr:from>
    <xdr:to>
      <xdr:col>20</xdr:col>
      <xdr:colOff>735806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0F001-BBC6-058B-487A-E31493B26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455518</xdr:colOff>
      <xdr:row>62</xdr:row>
      <xdr:rowOff>15269</xdr:rowOff>
    </xdr:from>
    <xdr:to>
      <xdr:col>1</xdr:col>
      <xdr:colOff>465042</xdr:colOff>
      <xdr:row>65</xdr:row>
      <xdr:rowOff>166688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5DDF163-A69F-1539-F61F-DF4D3653F46E}"/>
            </a:ext>
          </a:extLst>
        </xdr:cNvPr>
        <xdr:cNvGrpSpPr/>
      </xdr:nvGrpSpPr>
      <xdr:grpSpPr>
        <a:xfrm>
          <a:off x="455518" y="12092969"/>
          <a:ext cx="619124" cy="741969"/>
          <a:chOff x="10467975" y="3924300"/>
          <a:chExt cx="619125" cy="828675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2AE4A44D-EEE5-BC4A-E49D-2D5B6E343D65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D7BD9D-2129-C722-FC16-48061663C493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Arrow: Down 6">
            <a:extLst>
              <a:ext uri="{FF2B5EF4-FFF2-40B4-BE49-F238E27FC236}">
                <a16:creationId xmlns:a16="http://schemas.microsoft.com/office/drawing/2014/main" id="{F9F0E89B-81D9-8E46-6423-ACC894F06B49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A028E2D0-97BE-081E-57F4-3383482D3B4E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535783</xdr:colOff>
      <xdr:row>85</xdr:row>
      <xdr:rowOff>192321</xdr:rowOff>
    </xdr:from>
    <xdr:to>
      <xdr:col>1</xdr:col>
      <xdr:colOff>421482</xdr:colOff>
      <xdr:row>90</xdr:row>
      <xdr:rowOff>81075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2AD168F-53E5-06DC-13FF-53D15DA48712}"/>
            </a:ext>
          </a:extLst>
        </xdr:cNvPr>
        <xdr:cNvGrpSpPr/>
      </xdr:nvGrpSpPr>
      <xdr:grpSpPr>
        <a:xfrm>
          <a:off x="535783" y="16689621"/>
          <a:ext cx="495299" cy="869829"/>
          <a:chOff x="10514921" y="5772150"/>
          <a:chExt cx="494619" cy="662661"/>
        </a:xfrm>
      </xdr:grpSpPr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5D990B21-402B-A947-5477-147AF5338406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AE895644-E52C-2D16-E3CD-256D6F773DE8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82101E51-7A6C-082A-C79E-F940815020D0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Arrow: Down 12">
            <a:extLst>
              <a:ext uri="{FF2B5EF4-FFF2-40B4-BE49-F238E27FC236}">
                <a16:creationId xmlns:a16="http://schemas.microsoft.com/office/drawing/2014/main" id="{DBE87AFD-E250-956A-9623-EE8CB76FE8E7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8</xdr:col>
      <xdr:colOff>145676</xdr:colOff>
      <xdr:row>20</xdr:row>
      <xdr:rowOff>165707</xdr:rowOff>
    </xdr:from>
    <xdr:to>
      <xdr:col>16</xdr:col>
      <xdr:colOff>472048</xdr:colOff>
      <xdr:row>38</xdr:row>
      <xdr:rowOff>67235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5C1546-5116-997A-7D9D-7E80C104B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123264</xdr:colOff>
      <xdr:row>20</xdr:row>
      <xdr:rowOff>190220</xdr:rowOff>
    </xdr:from>
    <xdr:to>
      <xdr:col>24</xdr:col>
      <xdr:colOff>366292</xdr:colOff>
      <xdr:row>38</xdr:row>
      <xdr:rowOff>30817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F31CF4F-F777-57AC-2F14-185446E1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141473</xdr:colOff>
      <xdr:row>39</xdr:row>
      <xdr:rowOff>144692</xdr:rowOff>
    </xdr:from>
    <xdr:to>
      <xdr:col>16</xdr:col>
      <xdr:colOff>460140</xdr:colOff>
      <xdr:row>57</xdr:row>
      <xdr:rowOff>41319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2ACFD4A-76B7-40FE-02B3-98F23D01A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102253</xdr:colOff>
      <xdr:row>57</xdr:row>
      <xdr:rowOff>125783</xdr:rowOff>
    </xdr:from>
    <xdr:to>
      <xdr:col>16</xdr:col>
      <xdr:colOff>428625</xdr:colOff>
      <xdr:row>79</xdr:row>
      <xdr:rowOff>43295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76B4896-8CC0-5A96-49F8-3E8F9423E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17967</xdr:colOff>
      <xdr:row>67</xdr:row>
      <xdr:rowOff>75766</xdr:rowOff>
    </xdr:from>
    <xdr:to>
      <xdr:col>14</xdr:col>
      <xdr:colOff>31173</xdr:colOff>
      <xdr:row>72</xdr:row>
      <xdr:rowOff>144824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8B9C82D-80A1-4FCB-B88D-E6EFA2D6905B}"/>
            </a:ext>
          </a:extLst>
        </xdr:cNvPr>
        <xdr:cNvGrpSpPr/>
      </xdr:nvGrpSpPr>
      <xdr:grpSpPr>
        <a:xfrm>
          <a:off x="9552492" y="13125016"/>
          <a:ext cx="841881" cy="1031083"/>
          <a:chOff x="10467975" y="3924300"/>
          <a:chExt cx="619125" cy="828675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513A1F4-78AE-3204-56BB-6EA17CD41AD6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1A7B0CAC-D3B2-C6B2-B6E0-7B70494F3E5F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Arrow: Down 24">
            <a:extLst>
              <a:ext uri="{FF2B5EF4-FFF2-40B4-BE49-F238E27FC236}">
                <a16:creationId xmlns:a16="http://schemas.microsoft.com/office/drawing/2014/main" id="{A8340CBA-0D87-DE3E-2407-FB3A551D8312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986421FD-1372-4484-51C0-B682D0079861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44821</xdr:colOff>
      <xdr:row>80</xdr:row>
      <xdr:rowOff>138545</xdr:rowOff>
    </xdr:from>
    <xdr:to>
      <xdr:col>16</xdr:col>
      <xdr:colOff>406977</xdr:colOff>
      <xdr:row>101</xdr:row>
      <xdr:rowOff>77932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28B9A6A-5F6B-1472-F780-F9237F69D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296255</xdr:colOff>
      <xdr:row>89</xdr:row>
      <xdr:rowOff>162129</xdr:rowOff>
    </xdr:from>
    <xdr:to>
      <xdr:col>14</xdr:col>
      <xdr:colOff>235710</xdr:colOff>
      <xdr:row>95</xdr:row>
      <xdr:rowOff>95250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213AD0B-2287-E2C9-0F39-33975FEC026A}"/>
            </a:ext>
          </a:extLst>
        </xdr:cNvPr>
        <xdr:cNvGrpSpPr/>
      </xdr:nvGrpSpPr>
      <xdr:grpSpPr>
        <a:xfrm>
          <a:off x="9830780" y="17450004"/>
          <a:ext cx="768130" cy="1085646"/>
          <a:chOff x="10514921" y="5772150"/>
          <a:chExt cx="494619" cy="662661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383397F7-2097-2BF2-028C-47BA097A14BC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0E52B18D-EF5D-0107-46F7-FCB6CF466D7D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4BBA702A-2ED5-7EFD-2AA6-50CAB6081E23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1" name="Arrow: Down 30">
            <a:extLst>
              <a:ext uri="{FF2B5EF4-FFF2-40B4-BE49-F238E27FC236}">
                <a16:creationId xmlns:a16="http://schemas.microsoft.com/office/drawing/2014/main" id="{4FEE65A5-902F-1144-F7A1-8DD121BFCFCA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11</xdr:col>
      <xdr:colOff>152768</xdr:colOff>
      <xdr:row>106</xdr:row>
      <xdr:rowOff>103909</xdr:rowOff>
    </xdr:from>
    <xdr:to>
      <xdr:col>17</xdr:col>
      <xdr:colOff>363682</xdr:colOff>
      <xdr:row>129</xdr:row>
      <xdr:rowOff>86591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A03EB80-FB8B-970D-F337-9145D8FF4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16</xdr:col>
      <xdr:colOff>347660</xdr:colOff>
      <xdr:row>107</xdr:row>
      <xdr:rowOff>40047</xdr:rowOff>
    </xdr:from>
    <xdr:to>
      <xdr:col>17</xdr:col>
      <xdr:colOff>248644</xdr:colOff>
      <xdr:row>111</xdr:row>
      <xdr:rowOff>95033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BA13577-71D3-2F9E-E3F6-54B914256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74" y="20432206"/>
          <a:ext cx="550415" cy="825645"/>
        </a:xfrm>
        <a:prstGeom prst="rect">
          <a:avLst/>
        </a:prstGeom>
      </xdr:spPr>
    </xdr:pic>
    <xdr:clientData/>
  </xdr:twoCellAnchor>
  <xdr:twoCellAnchor editAs="oneCell">
    <xdr:from>
      <xdr:col>6</xdr:col>
      <xdr:colOff>-1</xdr:colOff>
      <xdr:row>113</xdr:row>
      <xdr:rowOff>173181</xdr:rowOff>
    </xdr:from>
    <xdr:to>
      <xdr:col>6</xdr:col>
      <xdr:colOff>557126</xdr:colOff>
      <xdr:row>118</xdr:row>
      <xdr:rowOff>7310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428AE81-CAE7-355D-3FB0-FB3D2C62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681" y="4398817"/>
          <a:ext cx="552797" cy="831273"/>
        </a:xfrm>
        <a:prstGeom prst="rect">
          <a:avLst/>
        </a:prstGeom>
      </xdr:spPr>
    </xdr:pic>
    <xdr:clientData/>
  </xdr:twoCellAnchor>
  <xdr:twoCellAnchor>
    <xdr:from>
      <xdr:col>9</xdr:col>
      <xdr:colOff>239524</xdr:colOff>
      <xdr:row>134</xdr:row>
      <xdr:rowOff>16527</xdr:rowOff>
    </xdr:from>
    <xdr:to>
      <xdr:col>15</xdr:col>
      <xdr:colOff>389659</xdr:colOff>
      <xdr:row>149</xdr:row>
      <xdr:rowOff>57009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A55DEC6-9BB0-26D9-8A08-7C56EB1C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493569</xdr:colOff>
      <xdr:row>106</xdr:row>
      <xdr:rowOff>106938</xdr:rowOff>
    </xdr:from>
    <xdr:to>
      <xdr:col>23</xdr:col>
      <xdr:colOff>96981</xdr:colOff>
      <xdr:row>129</xdr:row>
      <xdr:rowOff>69272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8DB47F-E147-2E08-8FA8-D4BF3DFE0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28576</xdr:rowOff>
    </xdr:from>
    <xdr:to>
      <xdr:col>0</xdr:col>
      <xdr:colOff>585978</xdr:colOff>
      <xdr:row>14</xdr:row>
      <xdr:rowOff>166689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ACAB1DF-78F5-A46F-CBE0-7529C8149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00126"/>
          <a:ext cx="576453" cy="16954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22</xdr:row>
      <xdr:rowOff>80964</xdr:rowOff>
    </xdr:from>
    <xdr:to>
      <xdr:col>13</xdr:col>
      <xdr:colOff>452867</xdr:colOff>
      <xdr:row>25</xdr:row>
      <xdr:rowOff>151535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5F81AFA-7BD5-2137-200C-0826AC84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4405314"/>
          <a:ext cx="1510142" cy="661121"/>
        </a:xfrm>
        <a:prstGeom prst="rect">
          <a:avLst/>
        </a:prstGeom>
      </xdr:spPr>
    </xdr:pic>
    <xdr:clientData/>
  </xdr:twoCellAnchor>
  <xdr:twoCellAnchor editAs="oneCell">
    <xdr:from>
      <xdr:col>12</xdr:col>
      <xdr:colOff>121444</xdr:colOff>
      <xdr:row>43</xdr:row>
      <xdr:rowOff>2381</xdr:rowOff>
    </xdr:from>
    <xdr:to>
      <xdr:col>13</xdr:col>
      <xdr:colOff>237917</xdr:colOff>
      <xdr:row>50</xdr:row>
      <xdr:rowOff>69055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0679CF6-4B2E-9CD3-1BD0-35D523330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3994" y="8412956"/>
          <a:ext cx="678448" cy="1428749"/>
        </a:xfrm>
        <a:prstGeom prst="rect">
          <a:avLst/>
        </a:prstGeom>
      </xdr:spPr>
    </xdr:pic>
    <xdr:clientData/>
  </xdr:twoCellAnchor>
  <xdr:twoCellAnchor editAs="oneCell">
    <xdr:from>
      <xdr:col>1</xdr:col>
      <xdr:colOff>103909</xdr:colOff>
      <xdr:row>140</xdr:row>
      <xdr:rowOff>117979</xdr:rowOff>
    </xdr:from>
    <xdr:to>
      <xdr:col>2</xdr:col>
      <xdr:colOff>964189</xdr:colOff>
      <xdr:row>145</xdr:row>
      <xdr:rowOff>103367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4B6F03E-9B7F-0739-E396-B5353C38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" y="26710047"/>
          <a:ext cx="1781608" cy="946547"/>
        </a:xfrm>
        <a:prstGeom prst="rect">
          <a:avLst/>
        </a:prstGeom>
      </xdr:spPr>
    </xdr:pic>
    <xdr:clientData/>
  </xdr:twoCellAnchor>
  <xdr:twoCellAnchor>
    <xdr:from>
      <xdr:col>8</xdr:col>
      <xdr:colOff>470297</xdr:colOff>
      <xdr:row>152</xdr:row>
      <xdr:rowOff>98821</xdr:rowOff>
    </xdr:from>
    <xdr:to>
      <xdr:col>16</xdr:col>
      <xdr:colOff>5953</xdr:colOff>
      <xdr:row>166</xdr:row>
      <xdr:rowOff>139302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50DA5AC-263D-7375-7D17-94072812F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77932</xdr:colOff>
      <xdr:row>161</xdr:row>
      <xdr:rowOff>0</xdr:rowOff>
    </xdr:from>
    <xdr:to>
      <xdr:col>2</xdr:col>
      <xdr:colOff>973094</xdr:colOff>
      <xdr:row>164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A936AC1-AE4D-4952-AEFB-89B24BDD9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68" y="30783068"/>
          <a:ext cx="181649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697448</xdr:colOff>
      <xdr:row>168</xdr:row>
      <xdr:rowOff>0</xdr:rowOff>
    </xdr:from>
    <xdr:to>
      <xdr:col>5</xdr:col>
      <xdr:colOff>380999</xdr:colOff>
      <xdr:row>176</xdr:row>
      <xdr:rowOff>123825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416AA6F9-D667-1C96-DC11-6AA83A564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873" y="32499300"/>
          <a:ext cx="578901" cy="1676400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11</xdr:row>
      <xdr:rowOff>180975</xdr:rowOff>
    </xdr:from>
    <xdr:to>
      <xdr:col>11</xdr:col>
      <xdr:colOff>552450</xdr:colOff>
      <xdr:row>15</xdr:row>
      <xdr:rowOff>104775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6D8A3E17-4969-6487-A64C-0F0F38C4134A}"/>
            </a:ext>
          </a:extLst>
        </xdr:cNvPr>
        <xdr:cNvCxnSpPr/>
      </xdr:nvCxnSpPr>
      <xdr:spPr>
        <a:xfrm flipV="1">
          <a:off x="6238875" y="2371725"/>
          <a:ext cx="2676525" cy="704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10</xdr:row>
      <xdr:rowOff>133350</xdr:rowOff>
    </xdr:from>
    <xdr:to>
      <xdr:col>3</xdr:col>
      <xdr:colOff>657225</xdr:colOff>
      <xdr:row>13</xdr:row>
      <xdr:rowOff>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5CDA3ABA-AB67-B2CC-B780-DD4C472DB932}"/>
            </a:ext>
          </a:extLst>
        </xdr:cNvPr>
        <xdr:cNvCxnSpPr/>
      </xdr:nvCxnSpPr>
      <xdr:spPr>
        <a:xfrm flipH="1">
          <a:off x="3219450" y="2133600"/>
          <a:ext cx="4762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E21-49A9-4414-97FC-28A69F52329E}">
  <dimension ref="B1:AB184"/>
  <sheetViews>
    <sheetView tabSelected="1" zoomScaleNormal="100" workbookViewId="0">
      <selection activeCell="K4" sqref="K4"/>
    </sheetView>
  </sheetViews>
  <sheetFormatPr defaultRowHeight="15" x14ac:dyDescent="0.25"/>
  <cols>
    <col min="2" max="2" width="13.7109375" customWidth="1"/>
    <col min="3" max="3" width="16.28515625" customWidth="1"/>
    <col min="4" max="4" width="17.5703125" customWidth="1"/>
    <col min="5" max="5" width="13.42578125" customWidth="1"/>
    <col min="6" max="6" width="9.5703125" bestFit="1" customWidth="1"/>
    <col min="12" max="12" width="9.140625" customWidth="1"/>
    <col min="13" max="13" width="8.42578125" customWidth="1"/>
    <col min="14" max="14" width="12.42578125" customWidth="1"/>
    <col min="17" max="17" width="9.7109375" customWidth="1"/>
    <col min="18" max="18" width="9.5703125" customWidth="1"/>
    <col min="20" max="20" width="5.140625" customWidth="1"/>
    <col min="21" max="21" width="17.140625" customWidth="1"/>
    <col min="25" max="25" width="7.85546875" customWidth="1"/>
    <col min="27" max="27" width="11.28515625" customWidth="1"/>
  </cols>
  <sheetData>
    <row r="1" spans="2:28" x14ac:dyDescent="0.25">
      <c r="D1" t="s">
        <v>51</v>
      </c>
      <c r="E1" t="s">
        <v>55</v>
      </c>
      <c r="F1" s="32" t="s">
        <v>58</v>
      </c>
    </row>
    <row r="2" spans="2:28" ht="17.25" x14ac:dyDescent="0.25">
      <c r="B2" s="55" t="s">
        <v>49</v>
      </c>
      <c r="D2" t="s">
        <v>52</v>
      </c>
      <c r="E2" t="s">
        <v>54</v>
      </c>
      <c r="F2" s="56" t="s">
        <v>56</v>
      </c>
      <c r="H2" s="21" t="s">
        <v>45</v>
      </c>
      <c r="I2" s="21"/>
    </row>
    <row r="3" spans="2:28" ht="17.25" x14ac:dyDescent="0.25">
      <c r="B3" s="1" t="s">
        <v>50</v>
      </c>
      <c r="D3" t="s">
        <v>53</v>
      </c>
      <c r="E3" t="s">
        <v>54</v>
      </c>
      <c r="F3" s="56" t="s">
        <v>57</v>
      </c>
      <c r="H3" s="28" t="s">
        <v>40</v>
      </c>
    </row>
    <row r="4" spans="2:28" x14ac:dyDescent="0.25">
      <c r="B4" s="1"/>
      <c r="F4" s="56"/>
    </row>
    <row r="5" spans="2:28" x14ac:dyDescent="0.25">
      <c r="B5" s="57" t="s">
        <v>59</v>
      </c>
      <c r="F5" s="36"/>
    </row>
    <row r="6" spans="2:28" ht="15.75" thickBot="1" x14ac:dyDescent="0.3"/>
    <row r="7" spans="2:28" ht="15.75" thickBot="1" x14ac:dyDescent="0.3">
      <c r="B7" s="2" t="s">
        <v>3</v>
      </c>
      <c r="C7" s="3"/>
      <c r="D7" s="3"/>
      <c r="E7" s="3"/>
      <c r="F7" s="3"/>
      <c r="G7" s="3"/>
      <c r="H7" s="3"/>
      <c r="I7" s="5"/>
      <c r="AB7" s="12"/>
    </row>
    <row r="8" spans="2:28" ht="15.75" thickBot="1" x14ac:dyDescent="0.3">
      <c r="B8" s="22"/>
      <c r="C8" s="10" t="s">
        <v>8</v>
      </c>
      <c r="D8" s="10" t="s">
        <v>2</v>
      </c>
      <c r="E8" s="10" t="s">
        <v>0</v>
      </c>
      <c r="F8" s="10" t="s">
        <v>1</v>
      </c>
      <c r="G8" s="10" t="s">
        <v>4</v>
      </c>
      <c r="H8" s="10" t="s">
        <v>5</v>
      </c>
      <c r="I8" s="17" t="s">
        <v>6</v>
      </c>
      <c r="J8" s="12"/>
      <c r="K8" s="12"/>
      <c r="AA8" s="26"/>
      <c r="AB8" s="12"/>
    </row>
    <row r="9" spans="2:28" x14ac:dyDescent="0.25">
      <c r="B9" s="61" t="s">
        <v>46</v>
      </c>
      <c r="C9" s="10">
        <v>74.5</v>
      </c>
      <c r="D9" s="10">
        <v>77.260000000000005</v>
      </c>
      <c r="E9" s="10">
        <v>81.17</v>
      </c>
      <c r="F9" s="10">
        <v>81.96</v>
      </c>
      <c r="G9" s="10">
        <v>82.25</v>
      </c>
      <c r="H9" s="10">
        <v>82.55</v>
      </c>
      <c r="I9" s="17">
        <v>82.7</v>
      </c>
      <c r="J9" s="12"/>
      <c r="K9" s="12"/>
      <c r="AA9" s="27"/>
      <c r="AB9" s="12"/>
    </row>
    <row r="10" spans="2:28" ht="15.75" thickBot="1" x14ac:dyDescent="0.3">
      <c r="B10" s="62" t="s">
        <v>47</v>
      </c>
      <c r="C10" s="14">
        <v>74.5</v>
      </c>
      <c r="D10" s="14">
        <v>76.31</v>
      </c>
      <c r="E10" s="14">
        <v>79.67</v>
      </c>
      <c r="F10" s="14">
        <v>79.930000000000007</v>
      </c>
      <c r="G10" s="14">
        <v>80.12</v>
      </c>
      <c r="H10" s="14">
        <v>80.400000000000006</v>
      </c>
      <c r="I10" s="19">
        <v>80.73</v>
      </c>
      <c r="J10" s="12"/>
      <c r="K10" s="12"/>
      <c r="AA10" s="1"/>
      <c r="AB10" s="12"/>
    </row>
    <row r="11" spans="2:28" x14ac:dyDescent="0.25">
      <c r="B11" s="35"/>
      <c r="C11" s="12"/>
      <c r="D11" s="12"/>
      <c r="E11" s="12"/>
      <c r="F11" s="12"/>
      <c r="G11" s="12"/>
      <c r="H11" s="12"/>
      <c r="I11" s="12"/>
      <c r="J11" s="12"/>
      <c r="K11" s="12"/>
      <c r="AA11" s="1"/>
      <c r="AB11" s="12"/>
    </row>
    <row r="12" spans="2:28" x14ac:dyDescent="0.25">
      <c r="B12" s="36"/>
      <c r="C12" s="12"/>
      <c r="D12" s="12"/>
      <c r="E12" s="12"/>
      <c r="F12" s="12"/>
      <c r="G12" s="12"/>
      <c r="H12" s="12"/>
      <c r="I12" s="12"/>
      <c r="J12" s="12"/>
      <c r="K12" s="12"/>
    </row>
    <row r="14" spans="2:28" ht="15.75" thickBot="1" x14ac:dyDescent="0.3">
      <c r="B14" t="s">
        <v>7</v>
      </c>
    </row>
    <row r="15" spans="2:28" ht="15.75" thickBot="1" x14ac:dyDescent="0.3">
      <c r="B15" s="22"/>
      <c r="C15" s="10" t="s">
        <v>0</v>
      </c>
      <c r="D15" s="10" t="s">
        <v>1</v>
      </c>
      <c r="E15" s="10" t="s">
        <v>4</v>
      </c>
      <c r="F15" s="10" t="s">
        <v>5</v>
      </c>
      <c r="G15" s="17" t="s">
        <v>6</v>
      </c>
      <c r="H15" s="12"/>
      <c r="I15" s="12"/>
      <c r="J15" s="12"/>
    </row>
    <row r="16" spans="2:28" x14ac:dyDescent="0.25">
      <c r="B16" s="49" t="s">
        <v>46</v>
      </c>
      <c r="C16" s="20">
        <f t="shared" ref="C16:G16" si="0">+E9-D9</f>
        <v>3.9099999999999966</v>
      </c>
      <c r="D16" s="10">
        <f t="shared" si="0"/>
        <v>0.78999999999999204</v>
      </c>
      <c r="E16" s="10">
        <f t="shared" si="0"/>
        <v>0.29000000000000625</v>
      </c>
      <c r="F16" s="10">
        <f t="shared" si="0"/>
        <v>0.29999999999999716</v>
      </c>
      <c r="G16" s="17">
        <f t="shared" si="0"/>
        <v>0.15000000000000568</v>
      </c>
      <c r="H16" s="12"/>
      <c r="I16" s="12"/>
      <c r="J16" s="12"/>
    </row>
    <row r="17" spans="2:17" ht="15.75" thickBot="1" x14ac:dyDescent="0.3">
      <c r="B17" s="48" t="s">
        <v>47</v>
      </c>
      <c r="C17" s="54">
        <f t="shared" ref="C17" si="1">+E10-D10</f>
        <v>3.3599999999999994</v>
      </c>
      <c r="D17" s="14">
        <f t="shared" ref="D17" si="2">+F10-E10</f>
        <v>0.26000000000000512</v>
      </c>
      <c r="E17" s="14">
        <f t="shared" ref="E17" si="3">+G10-F10</f>
        <v>0.18999999999999773</v>
      </c>
      <c r="F17" s="14">
        <f t="shared" ref="F17" si="4">+H10-G10</f>
        <v>0.28000000000000114</v>
      </c>
      <c r="G17" s="19">
        <f t="shared" ref="G17" si="5">+I10-H10</f>
        <v>0.32999999999999829</v>
      </c>
      <c r="H17" s="12"/>
      <c r="I17" s="12"/>
      <c r="J17" s="12"/>
    </row>
    <row r="18" spans="2:17" x14ac:dyDescent="0.25">
      <c r="B18" s="35"/>
      <c r="C18" s="12"/>
      <c r="D18" s="12"/>
      <c r="E18" s="12"/>
      <c r="F18" s="12"/>
      <c r="G18" s="12"/>
      <c r="H18" s="12"/>
      <c r="I18" s="12"/>
      <c r="J18" s="12"/>
    </row>
    <row r="19" spans="2:17" x14ac:dyDescent="0.25">
      <c r="B19" s="36"/>
      <c r="C19" s="12"/>
      <c r="D19" s="12"/>
      <c r="E19" s="12"/>
      <c r="F19" s="12"/>
      <c r="G19" s="12"/>
      <c r="H19" s="12"/>
      <c r="I19" s="12"/>
      <c r="J19" s="12"/>
    </row>
    <row r="21" spans="2:17" x14ac:dyDescent="0.25">
      <c r="O21" s="12"/>
      <c r="P21" s="12"/>
      <c r="Q21" s="12"/>
    </row>
    <row r="22" spans="2:17" ht="15.75" thickBot="1" x14ac:dyDescent="0.3">
      <c r="O22" s="12"/>
      <c r="P22" s="12"/>
      <c r="Q22" s="12"/>
    </row>
    <row r="23" spans="2:17" x14ac:dyDescent="0.25">
      <c r="B23" s="2"/>
      <c r="C23" s="3" t="s">
        <v>12</v>
      </c>
      <c r="D23" s="3"/>
      <c r="E23" s="3"/>
      <c r="F23" s="3"/>
      <c r="G23" s="5"/>
    </row>
    <row r="24" spans="2:17" ht="15.75" thickBot="1" x14ac:dyDescent="0.3">
      <c r="B24" s="6"/>
      <c r="C24" t="s">
        <v>15</v>
      </c>
      <c r="G24" s="7"/>
    </row>
    <row r="25" spans="2:17" ht="15.75" thickBot="1" x14ac:dyDescent="0.3">
      <c r="B25" s="6"/>
      <c r="C25" s="2"/>
      <c r="D25" s="20" t="s">
        <v>9</v>
      </c>
      <c r="E25" s="17" t="s">
        <v>10</v>
      </c>
      <c r="F25" s="11" t="s">
        <v>11</v>
      </c>
      <c r="G25" s="7"/>
    </row>
    <row r="26" spans="2:17" x14ac:dyDescent="0.25">
      <c r="B26" s="6"/>
      <c r="C26" s="49" t="s">
        <v>46</v>
      </c>
      <c r="D26" s="20">
        <v>40.200000000000003</v>
      </c>
      <c r="E26" s="17">
        <v>35.299999999999997</v>
      </c>
      <c r="F26" s="11">
        <f>AVERAGE(D26:E26)</f>
        <v>37.75</v>
      </c>
      <c r="G26" s="7"/>
    </row>
    <row r="27" spans="2:17" ht="15.75" thickBot="1" x14ac:dyDescent="0.3">
      <c r="B27" s="6"/>
      <c r="C27" s="48" t="s">
        <v>47</v>
      </c>
      <c r="D27" s="54">
        <v>40.4</v>
      </c>
      <c r="E27" s="19">
        <v>38.200000000000003</v>
      </c>
      <c r="F27" s="15">
        <f>AVERAGE(D27:E27)</f>
        <v>39.299999999999997</v>
      </c>
      <c r="G27" s="7"/>
    </row>
    <row r="28" spans="2:17" x14ac:dyDescent="0.25">
      <c r="B28" s="6"/>
      <c r="C28" s="35"/>
      <c r="D28" s="12"/>
      <c r="E28" s="12"/>
      <c r="F28" s="40"/>
      <c r="G28" s="7"/>
    </row>
    <row r="29" spans="2:17" x14ac:dyDescent="0.25">
      <c r="B29" s="6"/>
      <c r="C29" s="36"/>
      <c r="D29" s="12"/>
      <c r="E29" s="12"/>
      <c r="F29" s="40"/>
      <c r="G29" s="7"/>
    </row>
    <row r="30" spans="2:17" x14ac:dyDescent="0.25">
      <c r="B30" s="6"/>
      <c r="D30" s="12"/>
      <c r="E30" s="12"/>
      <c r="F30" s="12"/>
      <c r="G30" s="7"/>
    </row>
    <row r="31" spans="2:17" ht="15.75" thickBot="1" x14ac:dyDescent="0.3">
      <c r="B31" s="6"/>
      <c r="C31" t="s">
        <v>32</v>
      </c>
      <c r="D31" s="12"/>
      <c r="E31" s="12"/>
      <c r="F31" s="12"/>
      <c r="G31" s="7"/>
      <c r="O31" s="12"/>
      <c r="P31" s="12"/>
      <c r="Q31" s="12"/>
    </row>
    <row r="32" spans="2:17" ht="15.75" thickBot="1" x14ac:dyDescent="0.3">
      <c r="B32" s="6"/>
      <c r="C32" s="2"/>
      <c r="D32" s="20" t="s">
        <v>9</v>
      </c>
      <c r="E32" s="17" t="s">
        <v>10</v>
      </c>
      <c r="F32" s="11" t="s">
        <v>11</v>
      </c>
      <c r="G32" s="7"/>
    </row>
    <row r="33" spans="2:7" x14ac:dyDescent="0.25">
      <c r="B33" s="6"/>
      <c r="C33" s="49" t="s">
        <v>46</v>
      </c>
      <c r="D33" s="51">
        <v>3.4</v>
      </c>
      <c r="E33" s="59">
        <v>3.6</v>
      </c>
      <c r="F33" s="52">
        <f>AVERAGE(D33:E33)</f>
        <v>3.5</v>
      </c>
      <c r="G33" s="7"/>
    </row>
    <row r="34" spans="2:7" ht="15.75" thickBot="1" x14ac:dyDescent="0.3">
      <c r="B34" s="6"/>
      <c r="C34" s="48" t="s">
        <v>47</v>
      </c>
      <c r="D34" s="53">
        <v>3.4</v>
      </c>
      <c r="E34" s="60">
        <v>3.4</v>
      </c>
      <c r="F34" s="16">
        <f>AVERAGE(D34:E34)</f>
        <v>3.4</v>
      </c>
      <c r="G34" s="7"/>
    </row>
    <row r="35" spans="2:7" x14ac:dyDescent="0.25">
      <c r="B35" s="6"/>
      <c r="C35" s="50" t="s">
        <v>63</v>
      </c>
      <c r="D35" s="41"/>
      <c r="E35" s="41"/>
      <c r="F35" s="42"/>
      <c r="G35" s="7"/>
    </row>
    <row r="36" spans="2:7" x14ac:dyDescent="0.25">
      <c r="B36" s="6"/>
      <c r="C36" s="36"/>
      <c r="D36" s="41"/>
      <c r="E36" s="41"/>
      <c r="F36" s="42"/>
      <c r="G36" s="7"/>
    </row>
    <row r="37" spans="2:7" ht="15.75" thickBot="1" x14ac:dyDescent="0.3">
      <c r="B37" s="8"/>
      <c r="C37" s="4"/>
      <c r="D37" s="14"/>
      <c r="E37" s="14"/>
      <c r="F37" s="14"/>
      <c r="G37" s="9"/>
    </row>
    <row r="41" spans="2:7" ht="15.75" thickBot="1" x14ac:dyDescent="0.3"/>
    <row r="42" spans="2:7" x14ac:dyDescent="0.25">
      <c r="B42" s="2"/>
      <c r="C42" s="3" t="s">
        <v>13</v>
      </c>
      <c r="D42" s="3"/>
      <c r="E42" s="3"/>
      <c r="F42" s="3"/>
      <c r="G42" s="5"/>
    </row>
    <row r="43" spans="2:7" ht="15.75" thickBot="1" x14ac:dyDescent="0.3">
      <c r="B43" s="6"/>
      <c r="C43" t="s">
        <v>14</v>
      </c>
      <c r="G43" s="7"/>
    </row>
    <row r="44" spans="2:7" ht="15.75" thickBot="1" x14ac:dyDescent="0.3">
      <c r="B44" s="6"/>
      <c r="C44" s="2"/>
      <c r="D44" s="20" t="s">
        <v>9</v>
      </c>
      <c r="E44" s="17" t="s">
        <v>10</v>
      </c>
      <c r="F44" s="11" t="s">
        <v>11</v>
      </c>
      <c r="G44" s="7"/>
    </row>
    <row r="45" spans="2:7" x14ac:dyDescent="0.25">
      <c r="B45" s="6"/>
      <c r="C45" s="49" t="s">
        <v>46</v>
      </c>
      <c r="D45" s="20">
        <v>24.8</v>
      </c>
      <c r="E45" s="17">
        <v>20.8</v>
      </c>
      <c r="F45" s="11">
        <f>AVERAGE(D45:E45)</f>
        <v>22.8</v>
      </c>
      <c r="G45" s="7"/>
    </row>
    <row r="46" spans="2:7" ht="15.75" thickBot="1" x14ac:dyDescent="0.3">
      <c r="B46" s="6"/>
      <c r="C46" s="48" t="s">
        <v>47</v>
      </c>
      <c r="D46" s="54">
        <v>30.1</v>
      </c>
      <c r="E46" s="19">
        <v>31.8</v>
      </c>
      <c r="F46" s="58">
        <f>AVERAGE(D46:E46)</f>
        <v>30.950000000000003</v>
      </c>
      <c r="G46" s="7"/>
    </row>
    <row r="47" spans="2:7" x14ac:dyDescent="0.25">
      <c r="B47" s="6"/>
      <c r="C47" s="35"/>
      <c r="D47" s="12"/>
      <c r="E47" s="12"/>
      <c r="F47" s="40"/>
      <c r="G47" s="7"/>
    </row>
    <row r="48" spans="2:7" x14ac:dyDescent="0.25">
      <c r="B48" s="6"/>
      <c r="C48" s="36"/>
      <c r="D48" s="12"/>
      <c r="E48" s="12"/>
      <c r="F48" s="40"/>
      <c r="G48" s="7"/>
    </row>
    <row r="49" spans="2:7" ht="15.75" thickBot="1" x14ac:dyDescent="0.3">
      <c r="B49" s="8"/>
      <c r="C49" s="4"/>
      <c r="D49" s="4"/>
      <c r="E49" s="4"/>
      <c r="F49" s="4"/>
      <c r="G49" s="9"/>
    </row>
    <row r="60" spans="2:7" ht="15.75" thickBot="1" x14ac:dyDescent="0.3"/>
    <row r="61" spans="2:7" x14ac:dyDescent="0.25">
      <c r="B61" s="2"/>
      <c r="C61" s="3" t="s">
        <v>17</v>
      </c>
      <c r="D61" s="10"/>
      <c r="E61" s="10"/>
      <c r="F61" s="10"/>
      <c r="G61" s="5"/>
    </row>
    <row r="62" spans="2:7" ht="15.75" thickBot="1" x14ac:dyDescent="0.3">
      <c r="B62" s="6"/>
      <c r="C62" s="1" t="s">
        <v>31</v>
      </c>
      <c r="D62" s="12"/>
      <c r="E62" s="12"/>
      <c r="F62" s="12"/>
      <c r="G62" s="7"/>
    </row>
    <row r="63" spans="2:7" ht="15.75" thickBot="1" x14ac:dyDescent="0.3">
      <c r="B63" s="6"/>
      <c r="C63" s="2"/>
      <c r="D63" s="20" t="s">
        <v>28</v>
      </c>
      <c r="E63" s="10" t="s">
        <v>29</v>
      </c>
      <c r="F63" s="17" t="s">
        <v>30</v>
      </c>
      <c r="G63" s="7"/>
    </row>
    <row r="64" spans="2:7" x14ac:dyDescent="0.25">
      <c r="B64" s="6"/>
      <c r="C64" s="49" t="s">
        <v>46</v>
      </c>
      <c r="D64" s="20">
        <v>3.52</v>
      </c>
      <c r="E64" s="10">
        <v>4.9400000000000004</v>
      </c>
      <c r="F64" s="17">
        <v>5.28</v>
      </c>
      <c r="G64" s="7"/>
    </row>
    <row r="65" spans="2:7" ht="15.75" thickBot="1" x14ac:dyDescent="0.3">
      <c r="B65" s="6"/>
      <c r="C65" s="48" t="s">
        <v>47</v>
      </c>
      <c r="D65" s="54">
        <v>3.01</v>
      </c>
      <c r="E65" s="14">
        <v>3.95</v>
      </c>
      <c r="F65" s="19">
        <v>4.18</v>
      </c>
      <c r="G65" s="7"/>
    </row>
    <row r="66" spans="2:7" x14ac:dyDescent="0.25">
      <c r="B66" s="6"/>
      <c r="C66" s="35"/>
      <c r="D66" s="12"/>
      <c r="E66" s="12"/>
      <c r="F66" s="12"/>
      <c r="G66" s="7"/>
    </row>
    <row r="67" spans="2:7" x14ac:dyDescent="0.25">
      <c r="B67" s="6"/>
      <c r="C67" s="36"/>
      <c r="D67" s="12"/>
      <c r="E67" s="12"/>
      <c r="F67" s="12"/>
      <c r="G67" s="7"/>
    </row>
    <row r="68" spans="2:7" ht="15.75" thickBot="1" x14ac:dyDescent="0.3">
      <c r="B68" s="8"/>
      <c r="C68" s="4"/>
      <c r="D68" s="14"/>
      <c r="E68" s="14"/>
      <c r="F68" s="14"/>
      <c r="G68" s="9"/>
    </row>
    <row r="69" spans="2:7" x14ac:dyDescent="0.25">
      <c r="C69" t="s">
        <v>39</v>
      </c>
    </row>
    <row r="84" spans="2:7" ht="15.75" thickBot="1" x14ac:dyDescent="0.3"/>
    <row r="85" spans="2:7" x14ac:dyDescent="0.25">
      <c r="B85" s="2"/>
      <c r="C85" s="3" t="s">
        <v>16</v>
      </c>
      <c r="D85" s="10"/>
      <c r="E85" s="10"/>
      <c r="F85" s="10"/>
      <c r="G85" s="5"/>
    </row>
    <row r="86" spans="2:7" ht="15.75" thickBot="1" x14ac:dyDescent="0.3">
      <c r="B86" s="6"/>
      <c r="C86" s="28" t="s">
        <v>27</v>
      </c>
      <c r="D86" s="12"/>
      <c r="E86" s="12"/>
      <c r="F86" s="12"/>
      <c r="G86" s="7"/>
    </row>
    <row r="87" spans="2:7" ht="15.75" thickBot="1" x14ac:dyDescent="0.3">
      <c r="B87" s="6"/>
      <c r="C87" s="72"/>
      <c r="D87" s="10" t="s">
        <v>28</v>
      </c>
      <c r="E87" s="17" t="s">
        <v>30</v>
      </c>
      <c r="G87" s="7"/>
    </row>
    <row r="88" spans="2:7" x14ac:dyDescent="0.25">
      <c r="B88" s="6"/>
      <c r="C88" s="49" t="s">
        <v>46</v>
      </c>
      <c r="D88" s="73">
        <f>+D97-50</f>
        <v>2.8100000000000023</v>
      </c>
      <c r="E88" s="74">
        <f>+E97-50</f>
        <v>3.1000000000000014</v>
      </c>
      <c r="F88" s="29"/>
      <c r="G88" s="7"/>
    </row>
    <row r="89" spans="2:7" ht="15.75" thickBot="1" x14ac:dyDescent="0.3">
      <c r="B89" s="6"/>
      <c r="C89" s="48" t="s">
        <v>47</v>
      </c>
      <c r="D89" s="75">
        <f>+D98-50</f>
        <v>2.2899999999999991</v>
      </c>
      <c r="E89" s="76">
        <f>+E98-50</f>
        <v>2.75</v>
      </c>
      <c r="F89" s="29"/>
      <c r="G89" s="7"/>
    </row>
    <row r="90" spans="2:7" x14ac:dyDescent="0.25">
      <c r="B90" s="6"/>
      <c r="C90" s="35"/>
      <c r="D90" s="12"/>
      <c r="E90" s="12"/>
      <c r="F90" s="29"/>
      <c r="G90" s="7"/>
    </row>
    <row r="91" spans="2:7" x14ac:dyDescent="0.25">
      <c r="B91" s="6"/>
      <c r="C91" s="36"/>
      <c r="D91" s="12"/>
      <c r="E91" s="12"/>
      <c r="F91" s="29"/>
      <c r="G91" s="7"/>
    </row>
    <row r="92" spans="2:7" ht="15.75" thickBot="1" x14ac:dyDescent="0.3">
      <c r="B92" s="8"/>
      <c r="C92" s="4"/>
      <c r="D92" s="4"/>
      <c r="E92" s="4"/>
      <c r="F92" s="4"/>
      <c r="G92" s="9"/>
    </row>
    <row r="93" spans="2:7" x14ac:dyDescent="0.25">
      <c r="C93" t="s">
        <v>39</v>
      </c>
    </row>
    <row r="95" spans="2:7" x14ac:dyDescent="0.25">
      <c r="B95" s="30"/>
      <c r="C95" s="30" t="s">
        <v>33</v>
      </c>
      <c r="D95" s="30"/>
      <c r="E95" s="30"/>
    </row>
    <row r="96" spans="2:7" x14ac:dyDescent="0.25">
      <c r="B96" s="30"/>
      <c r="C96" s="71"/>
      <c r="D96" s="64" t="s">
        <v>28</v>
      </c>
      <c r="E96" s="65" t="s">
        <v>30</v>
      </c>
    </row>
    <row r="97" spans="2:11" x14ac:dyDescent="0.25">
      <c r="B97" s="30"/>
      <c r="C97" s="66" t="s">
        <v>46</v>
      </c>
      <c r="D97" s="69">
        <v>52.81</v>
      </c>
      <c r="E97" s="65">
        <v>53.1</v>
      </c>
    </row>
    <row r="98" spans="2:11" x14ac:dyDescent="0.25">
      <c r="B98" s="30"/>
      <c r="C98" s="67" t="s">
        <v>47</v>
      </c>
      <c r="D98" s="70">
        <v>52.29</v>
      </c>
      <c r="E98" s="68">
        <v>52.75</v>
      </c>
    </row>
    <row r="99" spans="2:11" x14ac:dyDescent="0.25">
      <c r="B99" s="30"/>
      <c r="C99" s="34"/>
      <c r="D99" s="43"/>
      <c r="E99" s="43"/>
    </row>
    <row r="111" spans="2:11" ht="15.75" thickBot="1" x14ac:dyDescent="0.3"/>
    <row r="112" spans="2:11" x14ac:dyDescent="0.25">
      <c r="B112" s="2"/>
      <c r="C112" s="3" t="s">
        <v>20</v>
      </c>
      <c r="D112" s="3"/>
      <c r="E112" s="3"/>
      <c r="F112" s="3"/>
      <c r="G112" s="3"/>
      <c r="H112" s="3"/>
      <c r="I112" s="3"/>
      <c r="J112" s="3"/>
      <c r="K112" s="5"/>
    </row>
    <row r="113" spans="2:11" x14ac:dyDescent="0.25">
      <c r="B113" s="6"/>
      <c r="C113" t="s">
        <v>21</v>
      </c>
      <c r="K113" s="7"/>
    </row>
    <row r="114" spans="2:11" ht="15.75" thickBot="1" x14ac:dyDescent="0.3">
      <c r="B114" s="6"/>
      <c r="D114" t="s">
        <v>22</v>
      </c>
      <c r="F114" s="1" t="s">
        <v>11</v>
      </c>
      <c r="H114" t="s">
        <v>23</v>
      </c>
      <c r="J114" s="1" t="s">
        <v>11</v>
      </c>
      <c r="K114" s="7"/>
    </row>
    <row r="115" spans="2:11" ht="15.75" thickBot="1" x14ac:dyDescent="0.3">
      <c r="B115" s="6"/>
      <c r="C115" s="78"/>
      <c r="D115" s="10" t="s">
        <v>9</v>
      </c>
      <c r="E115" s="10" t="s">
        <v>10</v>
      </c>
      <c r="F115" s="92" t="s">
        <v>24</v>
      </c>
      <c r="G115" s="22"/>
      <c r="H115" s="82" t="s">
        <v>9</v>
      </c>
      <c r="I115" s="84" t="s">
        <v>10</v>
      </c>
      <c r="J115" s="95" t="s">
        <v>25</v>
      </c>
      <c r="K115" s="7"/>
    </row>
    <row r="116" spans="2:11" x14ac:dyDescent="0.25">
      <c r="B116" s="6"/>
      <c r="C116" s="49" t="s">
        <v>46</v>
      </c>
      <c r="D116" s="20">
        <v>2.1</v>
      </c>
      <c r="E116" s="10">
        <v>2.4</v>
      </c>
      <c r="F116" s="93">
        <f>AVERAGE(D116:E116)</f>
        <v>2.25</v>
      </c>
      <c r="G116" s="23"/>
      <c r="H116" s="99">
        <v>0.8</v>
      </c>
      <c r="I116" s="100">
        <v>1</v>
      </c>
      <c r="J116" s="13">
        <f>AVERAGE(H116:I116)</f>
        <v>0.9</v>
      </c>
      <c r="K116" s="31">
        <f>+J116/F116</f>
        <v>0.4</v>
      </c>
    </row>
    <row r="117" spans="2:11" ht="15.75" thickBot="1" x14ac:dyDescent="0.3">
      <c r="B117" s="6"/>
      <c r="C117" s="48" t="s">
        <v>47</v>
      </c>
      <c r="D117" s="54">
        <v>3.1</v>
      </c>
      <c r="E117" s="14">
        <v>3.3</v>
      </c>
      <c r="F117" s="94">
        <f>AVERAGE(D117:E117)</f>
        <v>3.2</v>
      </c>
      <c r="G117" s="24"/>
      <c r="H117" s="101">
        <v>1.4</v>
      </c>
      <c r="I117" s="102">
        <v>1.6</v>
      </c>
      <c r="J117" s="46">
        <f>AVERAGE(H117:I117)</f>
        <v>1.5</v>
      </c>
      <c r="K117" s="31">
        <f t="shared" ref="K117" si="6">+J117/F117</f>
        <v>0.46875</v>
      </c>
    </row>
    <row r="118" spans="2:11" x14ac:dyDescent="0.25">
      <c r="B118" s="6"/>
      <c r="C118" s="35"/>
      <c r="D118" s="12"/>
      <c r="E118" s="12"/>
      <c r="F118" s="40"/>
      <c r="J118" s="40"/>
      <c r="K118" s="31"/>
    </row>
    <row r="119" spans="2:11" x14ac:dyDescent="0.25">
      <c r="B119" s="6"/>
      <c r="C119" s="36"/>
      <c r="D119" s="44"/>
      <c r="E119" s="12"/>
      <c r="F119" s="40"/>
      <c r="J119" s="40"/>
      <c r="K119" s="31"/>
    </row>
    <row r="120" spans="2:11" x14ac:dyDescent="0.25">
      <c r="B120" s="6"/>
      <c r="K120" s="7"/>
    </row>
    <row r="121" spans="2:11" ht="15.75" thickBot="1" x14ac:dyDescent="0.3">
      <c r="B121" s="6"/>
      <c r="C121" t="s">
        <v>41</v>
      </c>
      <c r="K121" s="7"/>
    </row>
    <row r="122" spans="2:11" ht="15.75" thickBot="1" x14ac:dyDescent="0.3">
      <c r="B122" s="6"/>
      <c r="C122" s="82"/>
      <c r="D122" s="82" t="s">
        <v>9</v>
      </c>
      <c r="E122" s="84" t="s">
        <v>10</v>
      </c>
      <c r="F122" s="95" t="s">
        <v>11</v>
      </c>
      <c r="G122" s="12" t="s">
        <v>26</v>
      </c>
      <c r="K122" s="7"/>
    </row>
    <row r="123" spans="2:11" x14ac:dyDescent="0.25">
      <c r="B123" s="6"/>
      <c r="C123" s="96" t="s">
        <v>46</v>
      </c>
      <c r="D123" s="63">
        <v>13.99</v>
      </c>
      <c r="E123" s="18">
        <v>13.92</v>
      </c>
      <c r="F123" s="38">
        <f>AVERAGE(D123:E123)</f>
        <v>13.955</v>
      </c>
      <c r="G123" s="103">
        <f>+F123/15</f>
        <v>0.93033333333333335</v>
      </c>
      <c r="K123" s="7"/>
    </row>
    <row r="124" spans="2:11" ht="15.75" thickBot="1" x14ac:dyDescent="0.3">
      <c r="B124" s="6"/>
      <c r="C124" s="48" t="s">
        <v>47</v>
      </c>
      <c r="D124" s="54">
        <v>13.93</v>
      </c>
      <c r="E124" s="19">
        <v>14.01</v>
      </c>
      <c r="F124" s="46">
        <f>AVERAGE(D124:E124)</f>
        <v>13.969999999999999</v>
      </c>
      <c r="G124" s="103">
        <f>+F124/15</f>
        <v>0.93133333333333324</v>
      </c>
      <c r="K124" s="7"/>
    </row>
    <row r="125" spans="2:11" x14ac:dyDescent="0.25">
      <c r="B125" s="6"/>
      <c r="C125" s="35"/>
      <c r="D125" s="12"/>
      <c r="E125" s="12"/>
      <c r="F125" s="45"/>
      <c r="G125" s="25"/>
      <c r="K125" s="7"/>
    </row>
    <row r="126" spans="2:11" x14ac:dyDescent="0.25">
      <c r="B126" s="6"/>
      <c r="C126" s="36"/>
      <c r="D126" s="12"/>
      <c r="E126" s="12"/>
      <c r="F126" s="45"/>
      <c r="G126" s="25"/>
      <c r="K126" s="7"/>
    </row>
    <row r="127" spans="2:11" ht="15.75" thickBot="1" x14ac:dyDescent="0.3">
      <c r="B127" s="8"/>
      <c r="C127" s="4"/>
      <c r="D127" s="4"/>
      <c r="E127" s="4"/>
      <c r="F127" s="4"/>
      <c r="G127" s="4"/>
      <c r="H127" s="4"/>
      <c r="I127" s="4"/>
      <c r="J127" s="4"/>
      <c r="K127" s="9"/>
    </row>
    <row r="134" spans="2:7" ht="15.75" thickBot="1" x14ac:dyDescent="0.3"/>
    <row r="135" spans="2:7" ht="15.75" thickBot="1" x14ac:dyDescent="0.3">
      <c r="B135" s="2"/>
      <c r="C135" s="3" t="s">
        <v>18</v>
      </c>
      <c r="D135" s="3"/>
      <c r="E135" s="3"/>
      <c r="F135" s="3"/>
      <c r="G135" s="5"/>
    </row>
    <row r="136" spans="2:7" ht="15.75" thickBot="1" x14ac:dyDescent="0.3">
      <c r="B136" s="6"/>
      <c r="C136" s="2"/>
      <c r="D136" s="78" t="s">
        <v>19</v>
      </c>
      <c r="G136" s="7"/>
    </row>
    <row r="137" spans="2:7" x14ac:dyDescent="0.25">
      <c r="B137" s="6"/>
      <c r="C137" s="49" t="s">
        <v>46</v>
      </c>
      <c r="D137" s="97">
        <v>86</v>
      </c>
      <c r="G137" s="7"/>
    </row>
    <row r="138" spans="2:7" ht="15.75" thickBot="1" x14ac:dyDescent="0.3">
      <c r="B138" s="6"/>
      <c r="C138" s="48" t="s">
        <v>47</v>
      </c>
      <c r="D138" s="98">
        <v>95</v>
      </c>
      <c r="G138" s="7"/>
    </row>
    <row r="139" spans="2:7" x14ac:dyDescent="0.25">
      <c r="B139" s="6"/>
      <c r="C139" s="35"/>
      <c r="D139" s="12"/>
      <c r="G139" s="7"/>
    </row>
    <row r="140" spans="2:7" x14ac:dyDescent="0.25">
      <c r="B140" s="6"/>
      <c r="C140" s="36"/>
      <c r="D140" s="12"/>
      <c r="G140" s="7"/>
    </row>
    <row r="141" spans="2:7" ht="15.75" thickBot="1" x14ac:dyDescent="0.3">
      <c r="B141" s="8"/>
      <c r="C141" s="4"/>
      <c r="D141" s="4"/>
      <c r="E141" s="4"/>
      <c r="F141" s="4"/>
      <c r="G141" s="9"/>
    </row>
    <row r="155" spans="2:7" x14ac:dyDescent="0.25">
      <c r="B155" t="s">
        <v>37</v>
      </c>
    </row>
    <row r="157" spans="2:7" ht="15.75" thickBot="1" x14ac:dyDescent="0.3">
      <c r="B157" t="s">
        <v>38</v>
      </c>
      <c r="G157" t="s">
        <v>11</v>
      </c>
    </row>
    <row r="158" spans="2:7" ht="15.75" thickBot="1" x14ac:dyDescent="0.3">
      <c r="B158" s="2"/>
      <c r="C158" s="82" t="s">
        <v>34</v>
      </c>
      <c r="D158" s="83" t="s">
        <v>35</v>
      </c>
      <c r="E158" s="83" t="s">
        <v>36</v>
      </c>
      <c r="F158" s="84" t="s">
        <v>62</v>
      </c>
      <c r="G158" s="86" t="s">
        <v>64</v>
      </c>
    </row>
    <row r="159" spans="2:7" x14ac:dyDescent="0.25">
      <c r="B159" s="87" t="s">
        <v>46</v>
      </c>
      <c r="C159" s="88">
        <v>0.76</v>
      </c>
      <c r="D159" s="89">
        <v>0.76</v>
      </c>
      <c r="E159" s="89">
        <v>0.77</v>
      </c>
      <c r="F159" s="90">
        <v>0.74</v>
      </c>
      <c r="G159" s="91">
        <f>AVERAGE(C159:F159)</f>
        <v>0.75750000000000006</v>
      </c>
    </row>
    <row r="160" spans="2:7" ht="15.75" thickBot="1" x14ac:dyDescent="0.3">
      <c r="B160" s="48" t="s">
        <v>47</v>
      </c>
      <c r="C160" s="80">
        <v>0.87</v>
      </c>
      <c r="D160" s="37">
        <v>0.91</v>
      </c>
      <c r="E160" s="37">
        <v>0.9</v>
      </c>
      <c r="F160" s="81">
        <v>0.87</v>
      </c>
      <c r="G160" s="39">
        <f>AVERAGE(C160:F160)</f>
        <v>0.88750000000000007</v>
      </c>
    </row>
    <row r="161" spans="2:6" x14ac:dyDescent="0.25">
      <c r="B161" s="35"/>
      <c r="F161" s="33"/>
    </row>
    <row r="162" spans="2:6" x14ac:dyDescent="0.25">
      <c r="B162" s="36"/>
      <c r="F162" s="33"/>
    </row>
    <row r="163" spans="2:6" x14ac:dyDescent="0.25">
      <c r="F163" s="1"/>
    </row>
    <row r="164" spans="2:6" x14ac:dyDescent="0.25">
      <c r="F164" s="1"/>
    </row>
    <row r="165" spans="2:6" x14ac:dyDescent="0.25">
      <c r="F165" s="1"/>
    </row>
    <row r="166" spans="2:6" x14ac:dyDescent="0.25">
      <c r="B166" s="32"/>
      <c r="F166" s="33"/>
    </row>
    <row r="167" spans="2:6" x14ac:dyDescent="0.25">
      <c r="B167" s="34"/>
      <c r="F167" s="33"/>
    </row>
    <row r="168" spans="2:6" x14ac:dyDescent="0.25">
      <c r="B168" s="35"/>
      <c r="F168" s="33"/>
    </row>
    <row r="169" spans="2:6" x14ac:dyDescent="0.25">
      <c r="F169" s="33"/>
    </row>
    <row r="170" spans="2:6" ht="15.75" thickBot="1" x14ac:dyDescent="0.3">
      <c r="B170" s="32" t="s">
        <v>44</v>
      </c>
      <c r="F170" s="1"/>
    </row>
    <row r="171" spans="2:6" ht="15.75" thickBot="1" x14ac:dyDescent="0.3">
      <c r="B171" s="78"/>
      <c r="C171" s="10" t="s">
        <v>65</v>
      </c>
      <c r="D171" s="11" t="s">
        <v>43</v>
      </c>
      <c r="F171" s="1"/>
    </row>
    <row r="172" spans="2:6" x14ac:dyDescent="0.25">
      <c r="B172" s="49" t="s">
        <v>46</v>
      </c>
      <c r="C172" s="20">
        <v>8</v>
      </c>
      <c r="D172" s="77">
        <f>+C172/200</f>
        <v>0.04</v>
      </c>
      <c r="F172" s="33"/>
    </row>
    <row r="173" spans="2:6" ht="15.75" thickBot="1" x14ac:dyDescent="0.3">
      <c r="B173" s="48" t="s">
        <v>47</v>
      </c>
      <c r="C173" s="54">
        <v>7</v>
      </c>
      <c r="D173" s="47">
        <f>+C173/200</f>
        <v>3.5000000000000003E-2</v>
      </c>
      <c r="F173" s="33"/>
    </row>
    <row r="174" spans="2:6" x14ac:dyDescent="0.25">
      <c r="B174" s="35"/>
      <c r="F174" s="33"/>
    </row>
    <row r="175" spans="2:6" x14ac:dyDescent="0.25">
      <c r="B175" t="s">
        <v>42</v>
      </c>
      <c r="F175" s="33"/>
    </row>
    <row r="176" spans="2:6" x14ac:dyDescent="0.25">
      <c r="B176" t="s">
        <v>48</v>
      </c>
    </row>
    <row r="180" spans="2:6" ht="15.75" thickBot="1" x14ac:dyDescent="0.3">
      <c r="B180" t="s">
        <v>60</v>
      </c>
      <c r="F180" t="s">
        <v>11</v>
      </c>
    </row>
    <row r="181" spans="2:6" ht="15.75" thickBot="1" x14ac:dyDescent="0.3">
      <c r="B181" s="78"/>
      <c r="C181" s="107" t="s">
        <v>34</v>
      </c>
      <c r="D181" s="108" t="s">
        <v>35</v>
      </c>
      <c r="E181" s="109" t="s">
        <v>36</v>
      </c>
      <c r="F181" s="86" t="s">
        <v>66</v>
      </c>
    </row>
    <row r="182" spans="2:6" x14ac:dyDescent="0.25">
      <c r="B182" s="85" t="s">
        <v>46</v>
      </c>
      <c r="C182" s="110">
        <v>95</v>
      </c>
      <c r="D182" s="111">
        <v>94.5</v>
      </c>
      <c r="E182" s="112">
        <v>94</v>
      </c>
      <c r="F182" s="105">
        <f>AVERAGE(C182:E182)</f>
        <v>94.5</v>
      </c>
    </row>
    <row r="183" spans="2:6" ht="15.75" thickBot="1" x14ac:dyDescent="0.3">
      <c r="B183" s="79" t="s">
        <v>47</v>
      </c>
      <c r="C183" s="113">
        <v>97</v>
      </c>
      <c r="D183" s="114">
        <v>95.5</v>
      </c>
      <c r="E183" s="115">
        <v>96</v>
      </c>
      <c r="F183" s="106">
        <f t="shared" ref="F183" si="7">AVERAGE(C183:E183)</f>
        <v>96.166666666666671</v>
      </c>
    </row>
    <row r="184" spans="2:6" x14ac:dyDescent="0.25">
      <c r="B184" s="104" t="s">
        <v>61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2022-10-06T17:57:25Z</dcterms:created>
  <dcterms:modified xsi:type="dcterms:W3CDTF">2024-02-23T02:11:58Z</dcterms:modified>
</cp:coreProperties>
</file>