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2F64ED14-C891-469D-BEC9-5343534146A6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E51" i="1"/>
  <c r="F104" i="1"/>
  <c r="E104" i="1"/>
  <c r="D104" i="1"/>
  <c r="C104" i="1"/>
  <c r="D202" i="1"/>
  <c r="E202" i="1" s="1"/>
  <c r="F43" i="1" l="1"/>
  <c r="H15" i="1"/>
  <c r="G15" i="1"/>
  <c r="F15" i="1"/>
  <c r="E15" i="1"/>
  <c r="D15" i="1"/>
  <c r="C15" i="1"/>
  <c r="E42" i="1" l="1"/>
  <c r="F42" i="1" s="1"/>
  <c r="F103" i="1"/>
  <c r="E103" i="1"/>
  <c r="D103" i="1"/>
  <c r="C103" i="1"/>
  <c r="D70" i="1"/>
  <c r="D69" i="1"/>
  <c r="F51" i="1"/>
</calcChain>
</file>

<file path=xl/sharedStrings.xml><?xml version="1.0" encoding="utf-8"?>
<sst xmlns="http://schemas.openxmlformats.org/spreadsheetml/2006/main" count="93" uniqueCount="66">
  <si>
    <t>Tensile test, break load (kg)</t>
  </si>
  <si>
    <t>Test 1</t>
  </si>
  <si>
    <t>Test 2</t>
  </si>
  <si>
    <t>Average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</si>
  <si>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</si>
  <si>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</si>
  <si>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</si>
  <si>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</si>
  <si>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</si>
  <si>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</si>
  <si>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Torque (twist) test, Nm</t>
  </si>
  <si>
    <t>Max Nm</t>
  </si>
  <si>
    <t>Min area 4x4mm</t>
  </si>
  <si>
    <t>Min area 4x4mm, vertical test specimen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</si>
  <si>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</si>
  <si>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</si>
  <si>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</si>
  <si>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</si>
  <si>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</si>
  <si>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</si>
  <si>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</si>
  <si>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</si>
  <si>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</si>
  <si>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</si>
  <si>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</si>
  <si>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</si>
  <si>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</si>
  <si>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</si>
  <si>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</si>
  <si>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</si>
  <si>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</si>
  <si>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</si>
  <si>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</si>
  <si>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</si>
  <si>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</si>
  <si>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</si>
  <si>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</si>
  <si>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</si>
  <si>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This is only a 10-minute test, </t>
  </si>
  <si>
    <t>Layer adhesion test</t>
  </si>
  <si>
    <t>Average PLA</t>
  </si>
  <si>
    <t>RAW DATA:</t>
  </si>
  <si>
    <t>Creep test C-bending, reference surface [mm] (default 12mm), constant load 1,25 kg</t>
  </si>
  <si>
    <t>No Load</t>
  </si>
  <si>
    <t>Day 0</t>
  </si>
  <si>
    <t>Day 1</t>
  </si>
  <si>
    <t>Day 2</t>
  </si>
  <si>
    <t>Day 3</t>
  </si>
  <si>
    <t>Day 4</t>
  </si>
  <si>
    <t>Day 5</t>
  </si>
  <si>
    <t>Day 6</t>
  </si>
  <si>
    <t>C-bending: Creeping calculated from raw data (difference between two days)</t>
  </si>
  <si>
    <t>Izod impact test, E break in kJoules/m2</t>
  </si>
  <si>
    <t>dH [mm]</t>
  </si>
  <si>
    <t>E br [J]</t>
  </si>
  <si>
    <t>kJ/m²</t>
  </si>
  <si>
    <t>50-55</t>
  </si>
  <si>
    <t>Filaticum Glass Fiber PLA</t>
  </si>
  <si>
    <t>MyTechFun, 2023-10-03</t>
  </si>
  <si>
    <t>GF PLA</t>
  </si>
  <si>
    <t>Average PLA from earlier tests</t>
  </si>
  <si>
    <t>Load at 90°</t>
  </si>
  <si>
    <t>GF PLA 220°C</t>
  </si>
  <si>
    <t>GF PLA 240°C</t>
  </si>
  <si>
    <t>220/60°C</t>
  </si>
  <si>
    <t>Delamination weakness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</si>
</sst>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7">
    <xf numFmtId="0" fontId="0" fillId="0" borderId="0" xfId="0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/>
    <xf numFmtId="16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7" fillId="0" borderId="0" xfId="0" applyFont="1"/>
    <xf numFmtId="0" fontId="0" fillId="0" borderId="16" xfId="0" applyBorder="1"/>
    <xf numFmtId="0" fontId="8" fillId="0" borderId="1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0" fillId="0" borderId="17" xfId="0" applyBorder="1"/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9" fillId="0" borderId="0" xfId="0" applyFont="1"/>
    <xf numFmtId="165" fontId="1" fillId="0" borderId="0" xfId="0" applyNumberFormat="1" applyFont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0" borderId="0" xfId="1" applyNumberFormat="1" applyFont="1" applyAlignment="1">
      <alignment horizontal="left"/>
    </xf>
    <xf numFmtId="0" fontId="0" fillId="0" borderId="20" xfId="0" applyBorder="1"/>
    <xf numFmtId="0" fontId="12" fillId="0" borderId="19" xfId="0" applyFont="1" applyBorder="1"/>
    <xf numFmtId="2" fontId="10" fillId="0" borderId="2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2" fillId="0" borderId="8" xfId="0" applyFont="1" applyBorder="1"/>
    <xf numFmtId="0" fontId="13" fillId="0" borderId="0" xfId="0" applyFont="1"/>
    <xf numFmtId="0" fontId="1" fillId="6" borderId="0" xfId="0" applyFont="1" applyFill="1"/>
    <xf numFmtId="0" fontId="14" fillId="0" borderId="0" xfId="0" applyFont="1"/>
    <xf numFmtId="0" fontId="15" fillId="0" borderId="0" xfId="0" applyFont="1"/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23" xfId="0" applyNumberFormat="1" applyFont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10" fillId="0" borderId="15" xfId="0" applyFont="1" applyBorder="1"/>
    <xf numFmtId="0" fontId="10" fillId="0" borderId="24" xfId="0" applyFont="1" applyBorder="1"/>
    <xf numFmtId="0" fontId="10" fillId="0" borderId="25" xfId="0" applyFont="1" applyBorder="1"/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7" fillId="2" borderId="6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4" borderId="26" xfId="0" applyNumberFormat="1" applyFill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2" fontId="0" fillId="3" borderId="28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3" borderId="26" xfId="0" applyNumberFormat="1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6" xfId="0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10" fillId="0" borderId="8" xfId="0" applyFont="1" applyBorder="1"/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9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</a:t>
            </a:r>
            <a:r>
              <a:rPr lang="hu-HU" baseline="0"/>
              <a:t>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3A4-4D12-8567-F94CBE532CB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46BE-4113-B7AA-04815901C393}"/>
              </c:ext>
            </c:extLst>
          </c:dPt>
          <c:cat>
            <c:strRef>
              <c:f>Sheet1!$B$51:$B$53</c:f>
              <c:strCache>
                <c:ptCount val="3"/>
                <c:pt idx="0">
                  <c:v>GF PLA 220°C</c:v>
                </c:pt>
                <c:pt idx="1">
                  <c:v>GF PLA 240°C</c:v>
                </c:pt>
                <c:pt idx="2">
                  <c:v>Average PLA</c:v>
                </c:pt>
              </c:strCache>
            </c:strRef>
          </c:cat>
          <c:val>
            <c:numRef>
              <c:f>Sheet1!$E$51:$E$53</c:f>
              <c:numCache>
                <c:formatCode>0.0</c:formatCode>
                <c:ptCount val="3"/>
                <c:pt idx="0">
                  <c:v>9.8000000000000007</c:v>
                </c:pt>
                <c:pt idx="1">
                  <c:v>13.100000000000001</c:v>
                </c:pt>
                <c:pt idx="2" formatCode="General">
                  <c:v>37.5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A9-4C25-B9AD-F1EDEFE1731C}"/>
              </c:ext>
            </c:extLst>
          </c:dPt>
          <c:cat>
            <c:strRef>
              <c:f>Sheet1!$B$69:$B$70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149.5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Sheet1!$C$103:$C$104</c:f>
              <c:numCache>
                <c:formatCode>0.00</c:formatCode>
                <c:ptCount val="2"/>
                <c:pt idx="0">
                  <c:v>0.23</c:v>
                </c:pt>
                <c:pt idx="1">
                  <c:v>0.36739130434782608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Sheet1!$D$103:$D$104</c:f>
              <c:numCache>
                <c:formatCode>0.00</c:formatCode>
                <c:ptCount val="2"/>
                <c:pt idx="0">
                  <c:v>0.47</c:v>
                </c:pt>
                <c:pt idx="1">
                  <c:v>0.70260869565217388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Sheet1!$E$103:$E$104</c:f>
              <c:numCache>
                <c:formatCode>0.00</c:formatCode>
                <c:ptCount val="2"/>
                <c:pt idx="0">
                  <c:v>0.92</c:v>
                </c:pt>
                <c:pt idx="1">
                  <c:v>1.3413043478260871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Sheet1!$F$103:$F$104</c:f>
              <c:numCache>
                <c:formatCode>0.00</c:formatCode>
                <c:ptCount val="2"/>
                <c:pt idx="0">
                  <c:v>1.88</c:v>
                </c:pt>
                <c:pt idx="1">
                  <c:v>2.6309090909090909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Sheet1!$B$133</c:f>
              <c:strCache>
                <c:ptCount val="1"/>
                <c:pt idx="0">
                  <c:v>GF PLA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Sheet1!$C$133:$N$133</c:f>
              <c:numCache>
                <c:formatCode>0.00</c:formatCode>
                <c:ptCount val="12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0.46</c:v>
                </c:pt>
                <c:pt idx="4">
                  <c:v>0.47</c:v>
                </c:pt>
                <c:pt idx="5">
                  <c:v>0.48</c:v>
                </c:pt>
                <c:pt idx="6">
                  <c:v>0.9</c:v>
                </c:pt>
                <c:pt idx="7">
                  <c:v>0.92</c:v>
                </c:pt>
                <c:pt idx="8">
                  <c:v>0.93</c:v>
                </c:pt>
                <c:pt idx="9">
                  <c:v>1.83</c:v>
                </c:pt>
                <c:pt idx="10">
                  <c:v>1.88</c:v>
                </c:pt>
                <c:pt idx="11">
                  <c:v>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Sheet1!$B$134</c:f>
              <c:strCache>
                <c:ptCount val="1"/>
                <c:pt idx="0">
                  <c:v>Average PLA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0.34608695652173904</c:v>
                </c:pt>
                <c:pt idx="1">
                  <c:v>0.36739130434782608</c:v>
                </c:pt>
                <c:pt idx="2">
                  <c:v>0.37173913043478257</c:v>
                </c:pt>
                <c:pt idx="3">
                  <c:v>0.67956521739130427</c:v>
                </c:pt>
                <c:pt idx="4">
                  <c:v>0.70260869565217388</c:v>
                </c:pt>
                <c:pt idx="5">
                  <c:v>0.70956521739130418</c:v>
                </c:pt>
                <c:pt idx="6">
                  <c:v>1.2726086956521738</c:v>
                </c:pt>
                <c:pt idx="7">
                  <c:v>1.3413043478260871</c:v>
                </c:pt>
                <c:pt idx="8">
                  <c:v>1.3691304347826085</c:v>
                </c:pt>
                <c:pt idx="9">
                  <c:v>2.4236363636363634</c:v>
                </c:pt>
                <c:pt idx="10">
                  <c:v>2.6309090909090909</c:v>
                </c:pt>
                <c:pt idx="11">
                  <c:v>2.7704545454545451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1-45D4-B05C-E6FAB51F5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</a:t>
            </a:r>
            <a:r>
              <a:rPr lang="hu-HU" baseline="0"/>
              <a:t> (changes on reference dimension)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GF PLA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Sheet1!$C$14:$H$14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1.2700000000000014</c:v>
                </c:pt>
                <c:pt idx="1">
                  <c:v>0.41999999999999815</c:v>
                </c:pt>
                <c:pt idx="2">
                  <c:v>0.24000000000000199</c:v>
                </c:pt>
                <c:pt idx="3">
                  <c:v>9.9999999999997868E-2</c:v>
                </c:pt>
                <c:pt idx="4">
                  <c:v>0.13000000000000256</c:v>
                </c:pt>
                <c:pt idx="5">
                  <c:v>7.0000000000000284E-2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2-43CF-BB0C-D1B82DCAA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 test,</a:t>
            </a:r>
            <a:r>
              <a:rPr lang="hu-HU" baseline="0"/>
              <a:t>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Sheet1!$E$41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96-480C-9124-34391169CAD9}"/>
              </c:ext>
            </c:extLst>
          </c:dPt>
          <c:cat>
            <c:strRef>
              <c:f>Sheet1!$B$42:$B$43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Sheet1!$E$42:$E$43</c:f>
              <c:numCache>
                <c:formatCode>General</c:formatCode>
                <c:ptCount val="2"/>
                <c:pt idx="0">
                  <c:v>28.25</c:v>
                </c:pt>
                <c:pt idx="1">
                  <c:v>85.9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6-480C-9124-34391169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8731471"/>
        <c:axId val="58036431"/>
      </c:barChart>
      <c:catAx>
        <c:axId val="1148731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8036431"/>
        <c:crosses val="autoZero"/>
        <c:auto val="1"/>
        <c:lblAlgn val="ctr"/>
        <c:lblOffset val="100"/>
        <c:noMultiLvlLbl val="0"/>
      </c:catAx>
      <c:valAx>
        <c:axId val="5803643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4873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Load at 90° (Nm)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Sheet1!$C$173</c:f>
              <c:strCache>
                <c:ptCount val="1"/>
                <c:pt idx="0">
                  <c:v>Load at 90°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0-4874-957A-417BDB99901B}"/>
              </c:ext>
            </c:extLst>
          </c:dPt>
          <c:cat>
            <c:strRef>
              <c:f>Sheet1!$B$174:$B$175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Sheet1!$C$174:$C$175</c:f>
              <c:numCache>
                <c:formatCode>General</c:formatCode>
                <c:ptCount val="2"/>
                <c:pt idx="0">
                  <c:v>0.4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0-4874-957A-417BDB999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112703"/>
        <c:axId val="1949061711"/>
      </c:barChart>
      <c:catAx>
        <c:axId val="117112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9061711"/>
        <c:crosses val="autoZero"/>
        <c:auto val="1"/>
        <c:lblAlgn val="ctr"/>
        <c:lblOffset val="100"/>
        <c:noMultiLvlLbl val="0"/>
      </c:catAx>
      <c:valAx>
        <c:axId val="19490617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17112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Sheet1!$E$201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56-4E24-8665-99D1B1291C12}"/>
              </c:ext>
            </c:extLst>
          </c:dPt>
          <c:cat>
            <c:strRef>
              <c:f>Sheet1!$B$202:$B$203</c:f>
              <c:strCache>
                <c:ptCount val="2"/>
                <c:pt idx="0">
                  <c:v>GF PLA</c:v>
                </c:pt>
                <c:pt idx="1">
                  <c:v>Average PLA</c:v>
                </c:pt>
              </c:strCache>
            </c:strRef>
          </c:cat>
          <c:val>
            <c:numRef>
              <c:f>Sheet1!$E$202:$E$203</c:f>
              <c:numCache>
                <c:formatCode>0.0</c:formatCode>
                <c:ptCount val="2"/>
                <c:pt idx="0">
                  <c:v>14.868281250000001</c:v>
                </c:pt>
                <c:pt idx="1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6-4E24-8665-99D1B1291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0590351"/>
        <c:axId val="2012636655"/>
      </c:barChart>
      <c:catAx>
        <c:axId val="194059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012636655"/>
        <c:crosses val="autoZero"/>
        <c:auto val="1"/>
        <c:lblAlgn val="ctr"/>
        <c:lblOffset val="100"/>
        <c:noMultiLvlLbl val="0"/>
      </c:catAx>
      <c:valAx>
        <c:axId val="2012636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40590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png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12" Type="http://schemas.openxmlformats.org/officeDocument/2006/relationships/chart" Target="../charts/chart6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image" Target="../media/image6.png"/><Relationship Id="rId5" Type="http://schemas.openxmlformats.org/officeDocument/2006/relationships/image" Target="../media/image1.png"/><Relationship Id="rId15" Type="http://schemas.openxmlformats.org/officeDocument/2006/relationships/chart" Target="../charts/chart8.xml"/><Relationship Id="rId10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5.png"/><Relationship Id="rId1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37</xdr:row>
      <xdr:rowOff>107908</xdr:rowOff>
    </xdr:from>
    <xdr:to>
      <xdr:col>17</xdr:col>
      <xdr:colOff>66674</xdr:colOff>
      <xdr:row>62</xdr:row>
      <xdr:rowOff>101630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126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107154</xdr:colOff>
      <xdr:row>134</xdr:row>
      <xdr:rowOff>123825</xdr:rowOff>
    </xdr:from>
    <xdr:to>
      <xdr:col>14</xdr:col>
      <xdr:colOff>571499</xdr:colOff>
      <xdr:row>164</xdr:row>
      <xdr:rowOff>107951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110</xdr:row>
      <xdr:rowOff>0</xdr:rowOff>
    </xdr:from>
    <xdr:to>
      <xdr:col>5</xdr:col>
      <xdr:colOff>130106</xdr:colOff>
      <xdr:row>118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176</xdr:row>
      <xdr:rowOff>119063</xdr:rowOff>
    </xdr:from>
    <xdr:to>
      <xdr:col>3</xdr:col>
      <xdr:colOff>249906</xdr:colOff>
      <xdr:row>187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393700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4</xdr:col>
      <xdr:colOff>492124</xdr:colOff>
      <xdr:row>198</xdr:row>
      <xdr:rowOff>73023</xdr:rowOff>
    </xdr:from>
    <xdr:to>
      <xdr:col>7</xdr:col>
      <xdr:colOff>242887</xdr:colOff>
      <xdr:row>211</xdr:row>
      <xdr:rowOff>43589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0549" y="34763073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225</xdr:row>
      <xdr:rowOff>127000</xdr:rowOff>
    </xdr:from>
    <xdr:to>
      <xdr:col>3</xdr:col>
      <xdr:colOff>812731</xdr:colOff>
      <xdr:row>231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620539</xdr:colOff>
      <xdr:row>146</xdr:row>
      <xdr:rowOff>100569</xdr:rowOff>
    </xdr:from>
    <xdr:ext cx="9632252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839614" y="28342194"/>
          <a:ext cx="9632252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   5 kg		    10 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10</xdr:col>
      <xdr:colOff>325437</xdr:colOff>
      <xdr:row>8</xdr:row>
      <xdr:rowOff>101841</xdr:rowOff>
    </xdr:from>
    <xdr:to>
      <xdr:col>20</xdr:col>
      <xdr:colOff>214311</xdr:colOff>
      <xdr:row>33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78105A2-3601-4BBB-961E-A939F2EE7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559077</xdr:colOff>
      <xdr:row>10</xdr:row>
      <xdr:rowOff>104913</xdr:rowOff>
    </xdr:from>
    <xdr:to>
      <xdr:col>18</xdr:col>
      <xdr:colOff>219292</xdr:colOff>
      <xdr:row>21</xdr:row>
      <xdr:rowOff>28368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FDFAACB-E21D-425A-AFE5-7DDE6EEC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477" y="1667013"/>
          <a:ext cx="1450915" cy="199990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37</xdr:row>
      <xdr:rowOff>61912</xdr:rowOff>
    </xdr:from>
    <xdr:to>
      <xdr:col>11</xdr:col>
      <xdr:colOff>238125</xdr:colOff>
      <xdr:row>62</xdr:row>
      <xdr:rowOff>57150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E1A04F4-0B74-1A9F-0E2A-3CC4C2157C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253931</xdr:colOff>
      <xdr:row>39</xdr:row>
      <xdr:rowOff>22573</xdr:rowOff>
    </xdr:from>
    <xdr:to>
      <xdr:col>9</xdr:col>
      <xdr:colOff>998193</xdr:colOff>
      <xdr:row>42</xdr:row>
      <xdr:rowOff>93320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1331" y="7499698"/>
          <a:ext cx="1515787" cy="670822"/>
        </a:xfrm>
        <a:prstGeom prst="rect">
          <a:avLst/>
        </a:prstGeom>
      </xdr:spPr>
    </xdr:pic>
    <xdr:clientData/>
  </xdr:twoCellAnchor>
  <xdr:twoCellAnchor>
    <xdr:from>
      <xdr:col>5</xdr:col>
      <xdr:colOff>33337</xdr:colOff>
      <xdr:row>171</xdr:row>
      <xdr:rowOff>61911</xdr:rowOff>
    </xdr:from>
    <xdr:to>
      <xdr:col>10</xdr:col>
      <xdr:colOff>442912</xdr:colOff>
      <xdr:row>190</xdr:row>
      <xdr:rowOff>9524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9DEFCF6-6C09-5AC3-B208-C31E8D1059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433387</xdr:colOff>
      <xdr:row>195</xdr:row>
      <xdr:rowOff>52387</xdr:rowOff>
    </xdr:from>
    <xdr:to>
      <xdr:col>12</xdr:col>
      <xdr:colOff>104775</xdr:colOff>
      <xdr:row>213</xdr:row>
      <xdr:rowOff>142875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6462FA30-ACEA-7D27-1979-D2F6BC387F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13</xdr:col>
      <xdr:colOff>219739</xdr:colOff>
      <xdr:row>40</xdr:row>
      <xdr:rowOff>19050</xdr:rowOff>
    </xdr:from>
    <xdr:to>
      <xdr:col>14</xdr:col>
      <xdr:colOff>295275</xdr:colOff>
      <xdr:row>49</xdr:row>
      <xdr:rowOff>62532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207FBAB-0674-AB22-74DD-92C3FE870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7639" y="7696200"/>
          <a:ext cx="847061" cy="1796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37"/>
  <sheetViews>
    <sheetView tabSelected="1" topLeftCell="A200" zoomScale="110" zoomScaleNormal="110" workbookViewId="0">
      <selection activeCell="S207" sqref="S207"/>
    </sheetView>
  </sheetViews>
  <sheetFormatPr defaultRowHeight="15" x14ac:dyDescent="0.25"/>
  <cols>
    <col min="1" max="1" width="3.28515625" customWidth="1"/>
    <col min="2" max="2" width="12.42578125" customWidth="1"/>
    <col min="3" max="3" width="11.42578125" customWidth="1"/>
    <col min="4" max="4" width="12.5703125" bestFit="1" customWidth="1"/>
    <col min="5" max="5" width="11.5703125" customWidth="1"/>
    <col min="6" max="6" width="9.28515625" customWidth="1"/>
    <col min="7" max="7" width="12.28515625" bestFit="1" customWidth="1"/>
    <col min="8" max="8" width="15.140625" bestFit="1" customWidth="1"/>
    <col min="9" max="9" width="11.5703125" bestFit="1" customWidth="1"/>
    <col min="10" max="10" width="15.140625" bestFit="1" customWidth="1"/>
    <col min="11" max="12" width="11.5703125" bestFit="1" customWidth="1"/>
    <col min="13" max="13" width="10.140625" customWidth="1"/>
    <col min="14" max="14" width="11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5" ht="15.75" thickBot="1" x14ac:dyDescent="0.3">
      <c r="A2" s="5"/>
      <c r="B2" s="5" t="s">
        <v>57</v>
      </c>
      <c r="M2" t="s">
        <v>16</v>
      </c>
    </row>
    <row r="3" spans="1:15" x14ac:dyDescent="0.25">
      <c r="A3" s="5"/>
      <c r="B3" s="5" t="s">
        <v>58</v>
      </c>
      <c r="M3" s="71" t="s">
        <v>59</v>
      </c>
      <c r="N3" s="44" t="s">
        <v>64</v>
      </c>
    </row>
    <row r="4" spans="1:15" x14ac:dyDescent="0.25">
      <c r="A4" s="5"/>
      <c r="B4" s="5"/>
      <c r="M4" s="5" t="s">
        <v>40</v>
      </c>
      <c r="O4" t="s">
        <v>60</v>
      </c>
    </row>
    <row r="5" spans="1:15" x14ac:dyDescent="0.25">
      <c r="A5" s="5"/>
      <c r="B5" s="5"/>
    </row>
    <row r="8" spans="1:15" x14ac:dyDescent="0.25">
      <c r="B8" s="51" t="s">
        <v>41</v>
      </c>
      <c r="K8" s="52"/>
      <c r="L8" s="52"/>
      <c r="M8" s="53"/>
    </row>
    <row r="9" spans="1:15" ht="15.75" thickBot="1" x14ac:dyDescent="0.3">
      <c r="B9" t="s">
        <v>42</v>
      </c>
    </row>
    <row r="10" spans="1:15" ht="15.75" thickBot="1" x14ac:dyDescent="0.3">
      <c r="B10" s="26"/>
      <c r="C10" s="54" t="s">
        <v>43</v>
      </c>
      <c r="D10" s="55" t="s">
        <v>44</v>
      </c>
      <c r="E10" s="55" t="s">
        <v>45</v>
      </c>
      <c r="F10" s="55" t="s">
        <v>46</v>
      </c>
      <c r="G10" s="55" t="s">
        <v>47</v>
      </c>
      <c r="H10" s="55" t="s">
        <v>48</v>
      </c>
      <c r="I10" s="55" t="s">
        <v>49</v>
      </c>
      <c r="J10" s="56" t="s">
        <v>50</v>
      </c>
    </row>
    <row r="11" spans="1:15" x14ac:dyDescent="0.25">
      <c r="B11" s="71" t="s">
        <v>59</v>
      </c>
      <c r="C11" s="57">
        <v>12</v>
      </c>
      <c r="D11" s="58">
        <v>14.87</v>
      </c>
      <c r="E11" s="58">
        <v>16.14</v>
      </c>
      <c r="F11" s="58">
        <v>16.559999999999999</v>
      </c>
      <c r="G11" s="58">
        <v>16.8</v>
      </c>
      <c r="H11" s="58">
        <v>16.899999999999999</v>
      </c>
      <c r="I11" s="58">
        <v>17.03</v>
      </c>
      <c r="J11" s="59">
        <v>17.100000000000001</v>
      </c>
    </row>
    <row r="12" spans="1:15" x14ac:dyDescent="0.25">
      <c r="B12" s="60"/>
      <c r="C12" s="12"/>
      <c r="D12" s="12"/>
      <c r="E12" s="12"/>
      <c r="F12" s="12"/>
      <c r="G12" s="12"/>
      <c r="H12" s="12"/>
      <c r="I12" s="12"/>
      <c r="J12" s="61"/>
    </row>
    <row r="13" spans="1:15" ht="15.75" thickBot="1" x14ac:dyDescent="0.3">
      <c r="B13" s="5" t="s">
        <v>51</v>
      </c>
    </row>
    <row r="14" spans="1:15" ht="15.75" thickBot="1" x14ac:dyDescent="0.3">
      <c r="B14" s="26"/>
      <c r="C14" s="62" t="s">
        <v>45</v>
      </c>
      <c r="D14" s="6" t="s">
        <v>46</v>
      </c>
      <c r="E14" s="6" t="s">
        <v>47</v>
      </c>
      <c r="F14" s="6" t="s">
        <v>48</v>
      </c>
      <c r="G14" s="6" t="s">
        <v>49</v>
      </c>
      <c r="H14" s="63" t="s">
        <v>50</v>
      </c>
      <c r="K14" s="12"/>
      <c r="L14" s="12"/>
    </row>
    <row r="15" spans="1:15" x14ac:dyDescent="0.25">
      <c r="B15" s="71" t="s">
        <v>59</v>
      </c>
      <c r="C15" s="3">
        <f t="shared" ref="C15:H15" si="0">+E11-D11</f>
        <v>1.2700000000000014</v>
      </c>
      <c r="D15" s="1">
        <f t="shared" si="0"/>
        <v>0.41999999999999815</v>
      </c>
      <c r="E15" s="1">
        <f t="shared" si="0"/>
        <v>0.24000000000000199</v>
      </c>
      <c r="F15" s="1">
        <f t="shared" si="0"/>
        <v>9.9999999999997868E-2</v>
      </c>
      <c r="G15" s="1">
        <f t="shared" si="0"/>
        <v>0.13000000000000256</v>
      </c>
      <c r="H15" s="8">
        <f t="shared" si="0"/>
        <v>7.0000000000000284E-2</v>
      </c>
    </row>
    <row r="30" spans="2:2" x14ac:dyDescent="0.25">
      <c r="B30" s="5"/>
    </row>
    <row r="31" spans="2:2" x14ac:dyDescent="0.25">
      <c r="B31" s="5"/>
    </row>
    <row r="37" spans="2:19" x14ac:dyDescent="0.25">
      <c r="B37" s="5"/>
    </row>
    <row r="39" spans="2:19" x14ac:dyDescent="0.25">
      <c r="S39" s="16"/>
    </row>
    <row r="40" spans="2:19" ht="15.75" thickBot="1" x14ac:dyDescent="0.3">
      <c r="B40" t="s">
        <v>0</v>
      </c>
      <c r="R40" s="5"/>
      <c r="S40" s="16"/>
    </row>
    <row r="41" spans="2:19" ht="15.75" thickBot="1" x14ac:dyDescent="0.3">
      <c r="B41" s="4"/>
      <c r="C41" s="10" t="s">
        <v>1</v>
      </c>
      <c r="D41" s="2" t="s">
        <v>2</v>
      </c>
      <c r="E41" s="11" t="s">
        <v>3</v>
      </c>
      <c r="F41" s="14" t="s">
        <v>15</v>
      </c>
      <c r="R41" s="17"/>
      <c r="S41" s="18"/>
    </row>
    <row r="42" spans="2:19" ht="15.75" thickBot="1" x14ac:dyDescent="0.3">
      <c r="B42" s="71" t="s">
        <v>59</v>
      </c>
      <c r="C42" s="3">
        <v>27.4</v>
      </c>
      <c r="D42" s="1">
        <v>29.1</v>
      </c>
      <c r="E42" s="11">
        <f>AVERAGE(C42:D42)</f>
        <v>28.25</v>
      </c>
      <c r="F42" s="15">
        <f>+E42*9.81/(1000000*0.004*0.004)</f>
        <v>17.32078125</v>
      </c>
      <c r="R42" s="5"/>
      <c r="S42" s="18"/>
    </row>
    <row r="43" spans="2:19" ht="15.75" thickBot="1" x14ac:dyDescent="0.3">
      <c r="B43" s="65" t="s">
        <v>40</v>
      </c>
      <c r="C43" s="70"/>
      <c r="D43" s="105"/>
      <c r="E43" s="66">
        <v>85.9</v>
      </c>
      <c r="F43" s="15">
        <f>+E43*9.81/(1000000*0.004*0.004)</f>
        <v>52.667437500000005</v>
      </c>
    </row>
    <row r="44" spans="2:19" x14ac:dyDescent="0.25">
      <c r="B44" t="s">
        <v>13</v>
      </c>
    </row>
    <row r="45" spans="2:19" x14ac:dyDescent="0.25">
      <c r="B45" s="21" t="s">
        <v>65</v>
      </c>
    </row>
    <row r="47" spans="2:19" x14ac:dyDescent="0.25">
      <c r="B47" s="9"/>
      <c r="M47" s="21"/>
    </row>
    <row r="48" spans="2:19" x14ac:dyDescent="0.25">
      <c r="B48" s="9"/>
      <c r="M48" s="21"/>
    </row>
    <row r="49" spans="2:13" ht="15.75" thickBot="1" x14ac:dyDescent="0.3">
      <c r="B49" t="s">
        <v>39</v>
      </c>
      <c r="M49" s="21"/>
    </row>
    <row r="50" spans="2:13" ht="15.75" thickBot="1" x14ac:dyDescent="0.3">
      <c r="B50" s="22"/>
      <c r="C50" s="10" t="s">
        <v>1</v>
      </c>
      <c r="D50" s="98" t="s">
        <v>2</v>
      </c>
      <c r="E50" s="66" t="s">
        <v>14</v>
      </c>
      <c r="F50" s="14" t="s">
        <v>15</v>
      </c>
      <c r="M50" s="21"/>
    </row>
    <row r="51" spans="2:13" ht="15.75" thickBot="1" x14ac:dyDescent="0.3">
      <c r="B51" s="71" t="s">
        <v>62</v>
      </c>
      <c r="C51" s="3">
        <v>8.6</v>
      </c>
      <c r="D51" s="99">
        <v>11</v>
      </c>
      <c r="E51" s="100">
        <f>AVERAGE(C51:D51)</f>
        <v>9.8000000000000007</v>
      </c>
      <c r="F51" s="15">
        <f>+E51*9.81/(1000000*0.004*0.004)</f>
        <v>6.0086250000000003</v>
      </c>
      <c r="M51" s="21"/>
    </row>
    <row r="52" spans="2:13" ht="15.75" thickBot="1" x14ac:dyDescent="0.3">
      <c r="B52" s="65" t="s">
        <v>63</v>
      </c>
      <c r="C52" s="70">
        <v>15.3</v>
      </c>
      <c r="D52" s="105">
        <v>10.9</v>
      </c>
      <c r="E52" s="100">
        <f>AVERAGE(C52:D52)</f>
        <v>13.100000000000001</v>
      </c>
      <c r="F52" s="15">
        <f>+E52*9.81/(1000000*0.004*0.004)</f>
        <v>8.0319375000000015</v>
      </c>
      <c r="G52" s="43"/>
      <c r="M52" s="21"/>
    </row>
    <row r="53" spans="2:13" ht="15.75" thickBot="1" x14ac:dyDescent="0.3">
      <c r="B53" s="65" t="s">
        <v>40</v>
      </c>
      <c r="C53" s="69"/>
      <c r="D53" s="106"/>
      <c r="E53" s="66">
        <v>37.5</v>
      </c>
      <c r="M53" s="21"/>
    </row>
    <row r="54" spans="2:13" x14ac:dyDescent="0.25">
      <c r="B54" t="s">
        <v>12</v>
      </c>
      <c r="C54" s="12"/>
      <c r="D54" s="12"/>
      <c r="E54" s="16"/>
      <c r="F54" s="15"/>
      <c r="M54" s="21"/>
    </row>
    <row r="55" spans="2:13" x14ac:dyDescent="0.25">
      <c r="B55" s="5"/>
      <c r="C55" s="12"/>
      <c r="D55" s="12"/>
      <c r="E55" s="16"/>
      <c r="F55" s="15"/>
      <c r="M55" s="21"/>
    </row>
    <row r="56" spans="2:13" x14ac:dyDescent="0.25">
      <c r="M56" s="21"/>
    </row>
    <row r="57" spans="2:13" x14ac:dyDescent="0.25">
      <c r="M57" s="21"/>
    </row>
    <row r="58" spans="2:13" x14ac:dyDescent="0.25">
      <c r="M58" s="21"/>
    </row>
    <row r="59" spans="2:13" x14ac:dyDescent="0.25">
      <c r="M59" s="21"/>
    </row>
    <row r="60" spans="2:13" x14ac:dyDescent="0.25">
      <c r="M60" s="21"/>
    </row>
    <row r="61" spans="2:13" x14ac:dyDescent="0.25">
      <c r="M61" s="21"/>
    </row>
    <row r="62" spans="2:13" x14ac:dyDescent="0.25">
      <c r="M62" s="21"/>
    </row>
    <row r="63" spans="2:13" x14ac:dyDescent="0.25">
      <c r="M63" s="21"/>
    </row>
    <row r="64" spans="2:13" x14ac:dyDescent="0.25">
      <c r="M64" s="21"/>
    </row>
    <row r="65" spans="2:13" x14ac:dyDescent="0.25">
      <c r="B65" s="5"/>
      <c r="M65" s="21"/>
    </row>
    <row r="66" spans="2:13" x14ac:dyDescent="0.25">
      <c r="B66" s="5"/>
      <c r="M66" s="21"/>
    </row>
    <row r="67" spans="2:13" ht="15.75" thickBot="1" x14ac:dyDescent="0.3">
      <c r="B67" t="s">
        <v>5</v>
      </c>
      <c r="M67" s="21"/>
    </row>
    <row r="68" spans="2:13" ht="15.75" thickBot="1" x14ac:dyDescent="0.3">
      <c r="B68" s="4"/>
      <c r="C68" s="7" t="s">
        <v>6</v>
      </c>
      <c r="D68" s="14" t="s">
        <v>15</v>
      </c>
      <c r="M68" s="21"/>
    </row>
    <row r="69" spans="2:13" x14ac:dyDescent="0.25">
      <c r="B69" s="71" t="s">
        <v>59</v>
      </c>
      <c r="C69" s="13">
        <v>149.5</v>
      </c>
      <c r="D69" s="15">
        <f>+C69*9.81/(1000000*2*0.005*0.005*PI()/4)</f>
        <v>37.346535002217315</v>
      </c>
      <c r="M69" s="21"/>
    </row>
    <row r="70" spans="2:13" ht="15.75" thickBot="1" x14ac:dyDescent="0.3">
      <c r="B70" s="45" t="s">
        <v>40</v>
      </c>
      <c r="C70" s="41">
        <v>137</v>
      </c>
      <c r="D70" s="15">
        <f>+C70*9.81/(1000000*2*0.005*0.005*PI()/4)</f>
        <v>34.223915018754333</v>
      </c>
      <c r="E70" s="43"/>
      <c r="M70" s="21"/>
    </row>
    <row r="71" spans="2:13" x14ac:dyDescent="0.25">
      <c r="B71" s="5" t="s">
        <v>7</v>
      </c>
      <c r="C71" s="16"/>
      <c r="D71" s="15"/>
      <c r="M71" s="21"/>
    </row>
    <row r="72" spans="2:13" x14ac:dyDescent="0.25">
      <c r="B72" s="5"/>
      <c r="C72" s="16"/>
      <c r="D72" s="15"/>
      <c r="M72" s="21"/>
    </row>
    <row r="73" spans="2:13" x14ac:dyDescent="0.25">
      <c r="B73" s="5"/>
      <c r="M73" s="21"/>
    </row>
    <row r="74" spans="2:13" x14ac:dyDescent="0.25">
      <c r="B74" s="5"/>
      <c r="M74" s="21"/>
    </row>
    <row r="75" spans="2:13" x14ac:dyDescent="0.25">
      <c r="B75" s="5"/>
      <c r="M75" s="21"/>
    </row>
    <row r="76" spans="2:13" x14ac:dyDescent="0.25">
      <c r="B76" s="5"/>
      <c r="M76" s="21"/>
    </row>
    <row r="77" spans="2:13" x14ac:dyDescent="0.25">
      <c r="B77" s="5"/>
      <c r="M77" s="21"/>
    </row>
    <row r="78" spans="2:13" x14ac:dyDescent="0.25">
      <c r="B78" s="5"/>
      <c r="M78" s="21"/>
    </row>
    <row r="79" spans="2:13" x14ac:dyDescent="0.25">
      <c r="B79" s="5"/>
      <c r="M79" s="21"/>
    </row>
    <row r="80" spans="2:13" x14ac:dyDescent="0.25">
      <c r="B80" s="5"/>
      <c r="M80" s="21"/>
    </row>
    <row r="81" spans="2:13" x14ac:dyDescent="0.25">
      <c r="B81" s="5"/>
      <c r="M81" s="21"/>
    </row>
    <row r="82" spans="2:13" x14ac:dyDescent="0.25">
      <c r="B82" s="5"/>
      <c r="M82" s="21"/>
    </row>
    <row r="83" spans="2:13" x14ac:dyDescent="0.25">
      <c r="B83" s="5"/>
      <c r="M83" s="21"/>
    </row>
    <row r="84" spans="2:13" x14ac:dyDescent="0.25">
      <c r="B84" s="5"/>
      <c r="M84" s="21"/>
    </row>
    <row r="85" spans="2:13" x14ac:dyDescent="0.25">
      <c r="B85" s="5"/>
      <c r="M85" s="21"/>
    </row>
    <row r="86" spans="2:13" x14ac:dyDescent="0.25">
      <c r="B86" s="5"/>
      <c r="M86" s="21"/>
    </row>
    <row r="87" spans="2:13" x14ac:dyDescent="0.25">
      <c r="B87" s="5"/>
      <c r="M87" s="21"/>
    </row>
    <row r="88" spans="2:13" x14ac:dyDescent="0.25">
      <c r="B88" s="5"/>
      <c r="M88" s="21"/>
    </row>
    <row r="89" spans="2:13" x14ac:dyDescent="0.25">
      <c r="B89" s="5"/>
      <c r="M89" s="21"/>
    </row>
    <row r="90" spans="2:13" x14ac:dyDescent="0.25">
      <c r="B90" s="5"/>
      <c r="M90" s="21"/>
    </row>
    <row r="91" spans="2:13" x14ac:dyDescent="0.25">
      <c r="B91" s="5"/>
      <c r="M91" s="21"/>
    </row>
    <row r="92" spans="2:13" x14ac:dyDescent="0.25">
      <c r="B92" s="5"/>
      <c r="M92" s="21"/>
    </row>
    <row r="93" spans="2:13" x14ac:dyDescent="0.25">
      <c r="B93" s="5"/>
      <c r="M93" s="21"/>
    </row>
    <row r="94" spans="2:13" x14ac:dyDescent="0.25">
      <c r="B94" s="5"/>
      <c r="M94" s="21"/>
    </row>
    <row r="95" spans="2:13" x14ac:dyDescent="0.25">
      <c r="B95" s="5"/>
      <c r="M95" s="21"/>
    </row>
    <row r="96" spans="2:13" x14ac:dyDescent="0.25">
      <c r="B96" s="5"/>
      <c r="M96" s="21"/>
    </row>
    <row r="97" spans="2:13" x14ac:dyDescent="0.25">
      <c r="B97" s="5"/>
      <c r="M97" s="21"/>
    </row>
    <row r="98" spans="2:13" x14ac:dyDescent="0.25">
      <c r="B98" s="5"/>
      <c r="M98" s="21"/>
    </row>
    <row r="99" spans="2:13" x14ac:dyDescent="0.25">
      <c r="B99" s="9"/>
      <c r="M99" s="21"/>
    </row>
    <row r="100" spans="2:13" x14ac:dyDescent="0.25">
      <c r="B100" s="9"/>
      <c r="M100" s="21"/>
    </row>
    <row r="101" spans="2:13" ht="15.75" thickBot="1" x14ac:dyDescent="0.3">
      <c r="B101" t="s">
        <v>34</v>
      </c>
      <c r="M101" s="21"/>
    </row>
    <row r="102" spans="2:13" ht="15.75" thickBot="1" x14ac:dyDescent="0.3">
      <c r="B102" s="22"/>
      <c r="C102" s="23" t="s">
        <v>17</v>
      </c>
      <c r="D102" s="24" t="s">
        <v>18</v>
      </c>
      <c r="E102" s="24" t="s">
        <v>19</v>
      </c>
      <c r="F102" s="25" t="s">
        <v>20</v>
      </c>
      <c r="M102" s="21"/>
    </row>
    <row r="103" spans="2:13" ht="15.75" thickBot="1" x14ac:dyDescent="0.3">
      <c r="B103" s="71" t="s">
        <v>59</v>
      </c>
      <c r="C103" s="46">
        <f>+Sheet1!D133</f>
        <v>0.23</v>
      </c>
      <c r="D103" s="47">
        <f>+Sheet1!G133</f>
        <v>0.47</v>
      </c>
      <c r="E103" s="47">
        <f>+Sheet1!J133</f>
        <v>0.92</v>
      </c>
      <c r="F103" s="48">
        <f>+Sheet1!M133</f>
        <v>1.88</v>
      </c>
      <c r="M103" s="21"/>
    </row>
    <row r="104" spans="2:13" ht="15.75" thickBot="1" x14ac:dyDescent="0.3">
      <c r="B104" s="49" t="s">
        <v>40</v>
      </c>
      <c r="C104" s="46">
        <f>+Sheet1!D134</f>
        <v>0.36739130434782608</v>
      </c>
      <c r="D104" s="47">
        <f>+Sheet1!G134</f>
        <v>0.70260869565217388</v>
      </c>
      <c r="E104" s="47">
        <f>+Sheet1!J134</f>
        <v>1.3413043478260871</v>
      </c>
      <c r="F104" s="48">
        <f>+Sheet1!M134</f>
        <v>2.6309090909090909</v>
      </c>
      <c r="M104" s="21"/>
    </row>
    <row r="105" spans="2:13" x14ac:dyDescent="0.25">
      <c r="B105" t="s">
        <v>4</v>
      </c>
      <c r="C105" s="16"/>
      <c r="D105" s="12"/>
      <c r="E105" s="42"/>
      <c r="F105" s="42"/>
      <c r="M105" s="21"/>
    </row>
    <row r="106" spans="2:13" x14ac:dyDescent="0.25">
      <c r="B106" s="39" t="s">
        <v>35</v>
      </c>
      <c r="C106" s="16"/>
      <c r="D106" s="12"/>
      <c r="E106" s="42"/>
      <c r="F106" s="42"/>
      <c r="M106" s="21"/>
    </row>
    <row r="107" spans="2:13" x14ac:dyDescent="0.25">
      <c r="B107" s="21" t="s">
        <v>37</v>
      </c>
      <c r="M107" s="21"/>
    </row>
    <row r="108" spans="2:13" x14ac:dyDescent="0.25">
      <c r="M108" s="21"/>
    </row>
    <row r="109" spans="2:13" x14ac:dyDescent="0.25">
      <c r="B109" s="39"/>
      <c r="M109" s="21"/>
    </row>
    <row r="110" spans="2:13" x14ac:dyDescent="0.25">
      <c r="B110" s="39"/>
      <c r="M110" s="21"/>
    </row>
    <row r="111" spans="2:13" x14ac:dyDescent="0.25">
      <c r="B111" s="39"/>
      <c r="M111" s="21"/>
    </row>
    <row r="112" spans="2:13" x14ac:dyDescent="0.25">
      <c r="B112" s="39"/>
      <c r="M112" s="21"/>
    </row>
    <row r="113" spans="2:13" x14ac:dyDescent="0.25">
      <c r="B113" s="39"/>
      <c r="M113" s="21"/>
    </row>
    <row r="114" spans="2:13" x14ac:dyDescent="0.25">
      <c r="B114" s="39"/>
      <c r="M114" s="21"/>
    </row>
    <row r="115" spans="2:13" x14ac:dyDescent="0.25">
      <c r="B115" s="39"/>
      <c r="M115" s="21"/>
    </row>
    <row r="116" spans="2:13" x14ac:dyDescent="0.25">
      <c r="B116" s="39"/>
      <c r="M116" s="21"/>
    </row>
    <row r="117" spans="2:13" x14ac:dyDescent="0.25">
      <c r="B117" s="39"/>
      <c r="M117" s="21"/>
    </row>
    <row r="118" spans="2:13" x14ac:dyDescent="0.25">
      <c r="B118" s="39"/>
      <c r="M118" s="21"/>
    </row>
    <row r="119" spans="2:13" x14ac:dyDescent="0.25">
      <c r="B119" s="39"/>
      <c r="M119" s="21"/>
    </row>
    <row r="120" spans="2:13" x14ac:dyDescent="0.25">
      <c r="B120" s="39"/>
      <c r="M120" s="21"/>
    </row>
    <row r="121" spans="2:13" x14ac:dyDescent="0.25">
      <c r="B121" s="39"/>
      <c r="M121" s="21"/>
    </row>
    <row r="122" spans="2:13" x14ac:dyDescent="0.25">
      <c r="B122" s="39"/>
      <c r="M122" s="21"/>
    </row>
    <row r="123" spans="2:13" x14ac:dyDescent="0.25">
      <c r="B123" s="39"/>
      <c r="M123" s="21"/>
    </row>
    <row r="124" spans="2:13" x14ac:dyDescent="0.25">
      <c r="B124" s="39"/>
      <c r="M124" s="21"/>
    </row>
    <row r="125" spans="2:13" x14ac:dyDescent="0.25">
      <c r="B125" s="39"/>
      <c r="M125" s="21"/>
    </row>
    <row r="126" spans="2:13" x14ac:dyDescent="0.25">
      <c r="B126" s="39"/>
      <c r="M126" s="21"/>
    </row>
    <row r="127" spans="2:13" x14ac:dyDescent="0.25">
      <c r="B127" s="39"/>
      <c r="M127" s="21"/>
    </row>
    <row r="128" spans="2:13" x14ac:dyDescent="0.25">
      <c r="B128" s="39"/>
      <c r="M128" s="21"/>
    </row>
    <row r="129" spans="2:14" x14ac:dyDescent="0.25">
      <c r="B129" s="39"/>
      <c r="M129" s="21"/>
    </row>
    <row r="130" spans="2:14" x14ac:dyDescent="0.25">
      <c r="B130" s="39"/>
      <c r="M130" s="21"/>
    </row>
    <row r="131" spans="2:14" ht="15.75" thickBot="1" x14ac:dyDescent="0.3">
      <c r="B131" t="s">
        <v>33</v>
      </c>
    </row>
    <row r="132" spans="2:14" ht="15.75" thickBot="1" x14ac:dyDescent="0.3">
      <c r="B132" s="26"/>
      <c r="C132" s="27" t="s">
        <v>22</v>
      </c>
      <c r="D132" s="28" t="s">
        <v>21</v>
      </c>
      <c r="E132" s="29" t="s">
        <v>24</v>
      </c>
      <c r="F132" s="30" t="s">
        <v>23</v>
      </c>
      <c r="G132" s="31" t="s">
        <v>25</v>
      </c>
      <c r="H132" s="32" t="s">
        <v>26</v>
      </c>
      <c r="I132" s="33" t="s">
        <v>27</v>
      </c>
      <c r="J132" s="34" t="s">
        <v>28</v>
      </c>
      <c r="K132" s="35" t="s">
        <v>29</v>
      </c>
      <c r="L132" s="36" t="s">
        <v>30</v>
      </c>
      <c r="M132" s="37" t="s">
        <v>31</v>
      </c>
      <c r="N132" s="38" t="s">
        <v>32</v>
      </c>
    </row>
    <row r="133" spans="2:14" x14ac:dyDescent="0.25">
      <c r="B133" s="72" t="s">
        <v>59</v>
      </c>
      <c r="C133" s="74">
        <v>0.23</v>
      </c>
      <c r="D133" s="75">
        <v>0.23</v>
      </c>
      <c r="E133" s="89">
        <v>0.23</v>
      </c>
      <c r="F133" s="76">
        <v>0.46</v>
      </c>
      <c r="G133" s="77">
        <v>0.47</v>
      </c>
      <c r="H133" s="78">
        <v>0.48</v>
      </c>
      <c r="I133" s="91">
        <v>0.9</v>
      </c>
      <c r="J133" s="79">
        <v>0.92</v>
      </c>
      <c r="K133" s="95">
        <v>0.93</v>
      </c>
      <c r="L133" s="80">
        <v>1.83</v>
      </c>
      <c r="M133" s="81">
        <v>1.88</v>
      </c>
      <c r="N133" s="82">
        <v>1.91</v>
      </c>
    </row>
    <row r="134" spans="2:14" ht="15.75" thickBot="1" x14ac:dyDescent="0.3">
      <c r="B134" s="73" t="s">
        <v>40</v>
      </c>
      <c r="C134" s="83">
        <v>0.34608695652173904</v>
      </c>
      <c r="D134" s="84">
        <v>0.36739130434782608</v>
      </c>
      <c r="E134" s="90">
        <v>0.37173913043478257</v>
      </c>
      <c r="F134" s="93">
        <v>0.67956521739130427</v>
      </c>
      <c r="G134" s="85">
        <v>0.70260869565217388</v>
      </c>
      <c r="H134" s="94">
        <v>0.70956521739130418</v>
      </c>
      <c r="I134" s="92">
        <v>1.2726086956521738</v>
      </c>
      <c r="J134" s="86">
        <v>1.3413043478260871</v>
      </c>
      <c r="K134" s="96">
        <v>1.3691304347826085</v>
      </c>
      <c r="L134" s="97">
        <v>2.4236363636363634</v>
      </c>
      <c r="M134" s="87">
        <v>2.6309090909090909</v>
      </c>
      <c r="N134" s="88">
        <v>2.7704545454545451</v>
      </c>
    </row>
    <row r="135" spans="2:14" x14ac:dyDescent="0.25">
      <c r="B135" s="39"/>
      <c r="M135" s="21"/>
    </row>
    <row r="136" spans="2:14" x14ac:dyDescent="0.25">
      <c r="B136" s="39"/>
      <c r="M136" s="21"/>
    </row>
    <row r="137" spans="2:14" x14ac:dyDescent="0.25">
      <c r="B137" s="39"/>
      <c r="M137" s="21"/>
    </row>
    <row r="138" spans="2:14" x14ac:dyDescent="0.25">
      <c r="B138" s="39"/>
      <c r="M138" s="21"/>
    </row>
    <row r="139" spans="2:14" x14ac:dyDescent="0.25">
      <c r="B139" s="39"/>
      <c r="M139" s="21"/>
    </row>
    <row r="140" spans="2:14" x14ac:dyDescent="0.25">
      <c r="B140" s="39"/>
      <c r="M140" s="21"/>
    </row>
    <row r="141" spans="2:14" x14ac:dyDescent="0.25">
      <c r="B141" s="39"/>
      <c r="M141" s="21"/>
    </row>
    <row r="142" spans="2:14" x14ac:dyDescent="0.25">
      <c r="B142" s="39"/>
      <c r="M142" s="21"/>
    </row>
    <row r="143" spans="2:14" x14ac:dyDescent="0.25">
      <c r="B143" s="39"/>
      <c r="M143" s="21"/>
    </row>
    <row r="144" spans="2:14" x14ac:dyDescent="0.25">
      <c r="B144" s="39"/>
      <c r="M144" s="21"/>
    </row>
    <row r="145" spans="2:13" x14ac:dyDescent="0.25">
      <c r="B145" s="39"/>
      <c r="M145" s="21"/>
    </row>
    <row r="146" spans="2:13" x14ac:dyDescent="0.25">
      <c r="B146" s="39"/>
      <c r="M146" s="21"/>
    </row>
    <row r="147" spans="2:13" x14ac:dyDescent="0.25">
      <c r="B147" s="39"/>
      <c r="M147" s="21"/>
    </row>
    <row r="148" spans="2:13" x14ac:dyDescent="0.25">
      <c r="B148" s="39"/>
      <c r="M148" s="21"/>
    </row>
    <row r="149" spans="2:13" x14ac:dyDescent="0.25">
      <c r="B149" s="39"/>
      <c r="M149" s="21"/>
    </row>
    <row r="150" spans="2:13" x14ac:dyDescent="0.25">
      <c r="B150" s="39"/>
      <c r="M150" s="21"/>
    </row>
    <row r="151" spans="2:13" x14ac:dyDescent="0.25">
      <c r="B151" s="39"/>
      <c r="M151" s="21"/>
    </row>
    <row r="152" spans="2:13" x14ac:dyDescent="0.25">
      <c r="B152" s="39"/>
      <c r="M152" s="21"/>
    </row>
    <row r="153" spans="2:13" x14ac:dyDescent="0.25">
      <c r="B153" s="39"/>
      <c r="M153" s="21"/>
    </row>
    <row r="154" spans="2:13" x14ac:dyDescent="0.25">
      <c r="B154" s="39"/>
      <c r="M154" s="21"/>
    </row>
    <row r="155" spans="2:13" x14ac:dyDescent="0.25">
      <c r="B155" s="39"/>
      <c r="M155" s="21"/>
    </row>
    <row r="156" spans="2:13" x14ac:dyDescent="0.25">
      <c r="B156" s="39"/>
      <c r="M156" s="21"/>
    </row>
    <row r="157" spans="2:13" x14ac:dyDescent="0.25">
      <c r="B157" s="39"/>
      <c r="M157" s="21"/>
    </row>
    <row r="158" spans="2:13" x14ac:dyDescent="0.25">
      <c r="B158" s="39"/>
      <c r="M158" s="21"/>
    </row>
    <row r="159" spans="2:13" x14ac:dyDescent="0.25">
      <c r="B159" s="39"/>
      <c r="M159" s="21"/>
    </row>
    <row r="160" spans="2:13" x14ac:dyDescent="0.25">
      <c r="B160" s="39"/>
      <c r="M160" s="21"/>
    </row>
    <row r="161" spans="2:13" x14ac:dyDescent="0.25">
      <c r="B161" s="39"/>
      <c r="M161" s="21"/>
    </row>
    <row r="162" spans="2:13" x14ac:dyDescent="0.25">
      <c r="B162" s="39"/>
      <c r="M162" s="21"/>
    </row>
    <row r="163" spans="2:13" x14ac:dyDescent="0.25">
      <c r="B163" s="39"/>
      <c r="M163" s="21"/>
    </row>
    <row r="164" spans="2:13" x14ac:dyDescent="0.25">
      <c r="B164" s="39"/>
      <c r="M164" s="21"/>
    </row>
    <row r="165" spans="2:13" x14ac:dyDescent="0.25">
      <c r="B165" s="39"/>
      <c r="M165" s="21"/>
    </row>
    <row r="166" spans="2:13" x14ac:dyDescent="0.25">
      <c r="B166" s="39"/>
      <c r="M166" s="21"/>
    </row>
    <row r="167" spans="2:13" x14ac:dyDescent="0.25">
      <c r="B167" s="39"/>
      <c r="M167" s="21"/>
    </row>
    <row r="168" spans="2:13" x14ac:dyDescent="0.25">
      <c r="B168" s="39"/>
      <c r="M168" s="21"/>
    </row>
    <row r="169" spans="2:13" x14ac:dyDescent="0.25">
      <c r="B169" s="39"/>
      <c r="M169" s="21"/>
    </row>
    <row r="170" spans="2:13" x14ac:dyDescent="0.25">
      <c r="B170" s="39"/>
      <c r="M170" s="21"/>
    </row>
    <row r="171" spans="2:13" x14ac:dyDescent="0.25">
      <c r="B171" s="39"/>
      <c r="M171" s="21"/>
    </row>
    <row r="172" spans="2:13" ht="15.75" thickBot="1" x14ac:dyDescent="0.3">
      <c r="B172" t="s">
        <v>10</v>
      </c>
      <c r="M172" s="21"/>
    </row>
    <row r="173" spans="2:13" ht="15.75" thickBot="1" x14ac:dyDescent="0.3">
      <c r="B173" s="4"/>
      <c r="C173" s="6" t="s">
        <v>61</v>
      </c>
      <c r="D173" s="63" t="s">
        <v>11</v>
      </c>
      <c r="M173" s="21"/>
    </row>
    <row r="174" spans="2:13" x14ac:dyDescent="0.25">
      <c r="B174" s="72" t="s">
        <v>59</v>
      </c>
      <c r="C174" s="3">
        <v>0.4</v>
      </c>
      <c r="D174" s="8">
        <v>0.5</v>
      </c>
      <c r="M174" s="21"/>
    </row>
    <row r="175" spans="2:13" ht="15.75" thickBot="1" x14ac:dyDescent="0.3">
      <c r="B175" s="101" t="s">
        <v>40</v>
      </c>
      <c r="C175" s="102">
        <v>1.5</v>
      </c>
      <c r="D175" s="103">
        <v>1.6</v>
      </c>
      <c r="E175" s="12"/>
      <c r="M175" s="21"/>
    </row>
    <row r="176" spans="2:13" x14ac:dyDescent="0.25">
      <c r="B176" s="5"/>
      <c r="C176" s="16"/>
      <c r="D176" s="12"/>
      <c r="E176" s="12"/>
      <c r="M176" s="21"/>
    </row>
    <row r="177" spans="2:13" x14ac:dyDescent="0.25">
      <c r="B177" s="39"/>
      <c r="M177" s="21"/>
    </row>
    <row r="178" spans="2:13" x14ac:dyDescent="0.25">
      <c r="B178" s="39"/>
      <c r="M178" s="21"/>
    </row>
    <row r="179" spans="2:13" x14ac:dyDescent="0.25">
      <c r="B179" s="39"/>
      <c r="M179" s="21"/>
    </row>
    <row r="180" spans="2:13" x14ac:dyDescent="0.25">
      <c r="B180" s="39"/>
      <c r="M180" s="21"/>
    </row>
    <row r="181" spans="2:13" x14ac:dyDescent="0.25">
      <c r="B181" s="39"/>
      <c r="M181" s="21"/>
    </row>
    <row r="182" spans="2:13" x14ac:dyDescent="0.25">
      <c r="B182" s="39"/>
      <c r="M182" s="21"/>
    </row>
    <row r="183" spans="2:13" x14ac:dyDescent="0.25">
      <c r="B183" s="39"/>
      <c r="M183" s="21"/>
    </row>
    <row r="184" spans="2:13" x14ac:dyDescent="0.25">
      <c r="B184" s="39"/>
      <c r="M184" s="21"/>
    </row>
    <row r="185" spans="2:13" x14ac:dyDescent="0.25">
      <c r="B185" s="39"/>
      <c r="M185" s="21"/>
    </row>
    <row r="186" spans="2:13" x14ac:dyDescent="0.25">
      <c r="B186" s="39"/>
      <c r="M186" s="21"/>
    </row>
    <row r="187" spans="2:13" x14ac:dyDescent="0.25">
      <c r="B187" s="39"/>
      <c r="M187" s="21"/>
    </row>
    <row r="188" spans="2:13" x14ac:dyDescent="0.25">
      <c r="B188" s="9"/>
      <c r="M188" s="21"/>
    </row>
    <row r="189" spans="2:13" x14ac:dyDescent="0.25">
      <c r="M189" s="21"/>
    </row>
    <row r="190" spans="2:13" x14ac:dyDescent="0.25">
      <c r="M190" s="21"/>
    </row>
    <row r="191" spans="2:13" x14ac:dyDescent="0.25">
      <c r="M191" s="21"/>
    </row>
    <row r="192" spans="2:13" x14ac:dyDescent="0.25">
      <c r="M192" s="21"/>
    </row>
    <row r="193" spans="2:13" x14ac:dyDescent="0.25">
      <c r="M193" s="21"/>
    </row>
    <row r="194" spans="2:13" x14ac:dyDescent="0.25">
      <c r="M194" s="21"/>
    </row>
    <row r="195" spans="2:13" x14ac:dyDescent="0.25">
      <c r="B195" s="5"/>
      <c r="C195" s="16"/>
      <c r="D195" s="12"/>
      <c r="E195" s="12"/>
      <c r="M195" s="21"/>
    </row>
    <row r="196" spans="2:13" x14ac:dyDescent="0.25">
      <c r="B196" s="5"/>
      <c r="C196" s="16"/>
      <c r="D196" s="12"/>
      <c r="E196" s="12"/>
      <c r="M196" s="21"/>
    </row>
    <row r="197" spans="2:13" x14ac:dyDescent="0.25">
      <c r="B197" s="5"/>
      <c r="C197" s="16"/>
      <c r="D197" s="12"/>
      <c r="E197" s="12"/>
      <c r="M197" s="21"/>
    </row>
    <row r="198" spans="2:13" x14ac:dyDescent="0.25">
      <c r="B198" s="5"/>
      <c r="C198" s="16"/>
      <c r="D198" s="12"/>
      <c r="E198" s="12"/>
      <c r="M198" s="21"/>
    </row>
    <row r="199" spans="2:13" x14ac:dyDescent="0.25">
      <c r="B199" s="9"/>
      <c r="M199" s="21"/>
    </row>
    <row r="200" spans="2:13" ht="15.75" thickBot="1" x14ac:dyDescent="0.3">
      <c r="B200" t="s">
        <v>52</v>
      </c>
      <c r="M200" s="21"/>
    </row>
    <row r="201" spans="2:13" ht="15.75" thickBot="1" x14ac:dyDescent="0.3">
      <c r="B201" s="4"/>
      <c r="C201" s="10" t="s">
        <v>53</v>
      </c>
      <c r="D201" s="11" t="s">
        <v>54</v>
      </c>
      <c r="E201" s="19" t="s">
        <v>55</v>
      </c>
      <c r="M201" s="21"/>
    </row>
    <row r="202" spans="2:13" x14ac:dyDescent="0.25">
      <c r="B202" s="72" t="s">
        <v>59</v>
      </c>
      <c r="C202" s="3">
        <v>97</v>
      </c>
      <c r="D202" s="67">
        <f>0.5*9.81*C202/1000</f>
        <v>0.47578500000000001</v>
      </c>
      <c r="E202" s="20">
        <f>+D202/(1000*0.008*0.004)</f>
        <v>14.868281250000001</v>
      </c>
      <c r="F202" s="43"/>
      <c r="M202" s="21"/>
    </row>
    <row r="203" spans="2:13" x14ac:dyDescent="0.25">
      <c r="B203" s="73" t="s">
        <v>40</v>
      </c>
      <c r="C203" s="64"/>
      <c r="D203" s="68"/>
      <c r="E203" s="20">
        <v>7.8</v>
      </c>
      <c r="F203" s="43"/>
      <c r="M203" s="21"/>
    </row>
    <row r="204" spans="2:13" x14ac:dyDescent="0.25">
      <c r="B204" s="5"/>
      <c r="C204" s="12"/>
      <c r="D204" s="40"/>
      <c r="E204" s="20"/>
      <c r="M204" s="21"/>
    </row>
    <row r="205" spans="2:13" x14ac:dyDescent="0.25">
      <c r="B205" s="5"/>
      <c r="C205" s="12"/>
      <c r="D205" s="40"/>
      <c r="E205" s="20"/>
      <c r="M205" s="21"/>
    </row>
    <row r="206" spans="2:13" x14ac:dyDescent="0.25">
      <c r="B206" s="5"/>
      <c r="C206" s="12"/>
      <c r="D206" s="40"/>
      <c r="E206" s="20"/>
      <c r="M206" s="21"/>
    </row>
    <row r="207" spans="2:13" x14ac:dyDescent="0.25">
      <c r="B207" s="5"/>
      <c r="C207" s="12"/>
      <c r="D207" s="40"/>
      <c r="E207" s="20"/>
      <c r="M207" s="21"/>
    </row>
    <row r="208" spans="2:13" x14ac:dyDescent="0.25">
      <c r="B208" s="5"/>
      <c r="C208" s="12"/>
      <c r="D208" s="40"/>
      <c r="E208" s="20"/>
      <c r="M208" s="21"/>
    </row>
    <row r="209" spans="2:13" x14ac:dyDescent="0.25">
      <c r="B209" s="5"/>
      <c r="C209" s="12"/>
      <c r="D209" s="40"/>
      <c r="E209" s="20"/>
      <c r="M209" s="21"/>
    </row>
    <row r="210" spans="2:13" x14ac:dyDescent="0.25">
      <c r="B210" s="5"/>
      <c r="C210" s="12"/>
      <c r="D210" s="40"/>
      <c r="E210" s="20"/>
      <c r="M210" s="21"/>
    </row>
    <row r="211" spans="2:13" x14ac:dyDescent="0.25">
      <c r="B211" s="5"/>
      <c r="C211" s="12"/>
      <c r="D211" s="40"/>
      <c r="E211" s="20"/>
      <c r="M211" s="21"/>
    </row>
    <row r="212" spans="2:13" x14ac:dyDescent="0.25">
      <c r="B212" s="5"/>
      <c r="C212" s="12"/>
      <c r="D212" s="40"/>
      <c r="E212" s="20"/>
      <c r="M212" s="21"/>
    </row>
    <row r="213" spans="2:13" x14ac:dyDescent="0.25">
      <c r="B213" s="5"/>
      <c r="C213" s="12"/>
      <c r="D213" s="40"/>
      <c r="E213" s="20"/>
      <c r="M213" s="21"/>
    </row>
    <row r="214" spans="2:13" x14ac:dyDescent="0.25">
      <c r="B214" s="5"/>
      <c r="C214" s="12"/>
      <c r="D214" s="40"/>
      <c r="E214" s="20"/>
      <c r="M214" s="21"/>
    </row>
    <row r="215" spans="2:13" x14ac:dyDescent="0.25">
      <c r="B215" s="5"/>
      <c r="C215" s="12"/>
      <c r="D215" s="40"/>
      <c r="E215" s="20"/>
      <c r="M215" s="21"/>
    </row>
    <row r="216" spans="2:13" x14ac:dyDescent="0.25">
      <c r="B216" s="9"/>
      <c r="M216" s="21"/>
    </row>
    <row r="217" spans="2:13" ht="15.75" thickBot="1" x14ac:dyDescent="0.3">
      <c r="B217" t="s">
        <v>8</v>
      </c>
      <c r="M217" s="21"/>
    </row>
    <row r="218" spans="2:13" ht="15.75" thickBot="1" x14ac:dyDescent="0.3">
      <c r="B218" s="4"/>
      <c r="C218" s="7" t="s">
        <v>9</v>
      </c>
      <c r="M218" s="21"/>
    </row>
    <row r="219" spans="2:13" x14ac:dyDescent="0.25">
      <c r="B219" s="71" t="s">
        <v>59</v>
      </c>
      <c r="C219" s="13">
        <v>108</v>
      </c>
      <c r="M219" s="21"/>
    </row>
    <row r="220" spans="2:13" ht="15.75" thickBot="1" x14ac:dyDescent="0.3">
      <c r="B220" s="104" t="s">
        <v>40</v>
      </c>
      <c r="C220" s="41" t="s">
        <v>56</v>
      </c>
      <c r="M220" s="21"/>
    </row>
    <row r="221" spans="2:13" x14ac:dyDescent="0.25">
      <c r="B221" s="50"/>
      <c r="C221" s="16"/>
      <c r="M221" s="21"/>
    </row>
    <row r="222" spans="2:13" x14ac:dyDescent="0.25">
      <c r="B222" s="50"/>
      <c r="C222" s="16"/>
    </row>
    <row r="223" spans="2:13" x14ac:dyDescent="0.25">
      <c r="B223" s="21"/>
    </row>
    <row r="224" spans="2:13" x14ac:dyDescent="0.25">
      <c r="B224" s="21" t="s">
        <v>38</v>
      </c>
    </row>
    <row r="225" spans="2:2" x14ac:dyDescent="0.25">
      <c r="B225" s="21" t="s">
        <v>36</v>
      </c>
    </row>
    <row r="237" spans="2:2" x14ac:dyDescent="0.25">
      <c r="B237" s="5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2023-10-05T12:59:40Z</dcterms:modified>
</cp:coreProperties>
</file>