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655A9607-3BDF-41A2-8EE9-39BED1C9D9BB}" xr6:coauthVersionLast="47" xr6:coauthVersionMax="47" xr10:uidLastSave="{00000000-0000-0000-0000-000000000000}"/>
  <bookViews>
    <workbookView xWindow="-120" yWindow="-120" windowWidth="29040" windowHeight="17520" xr2:uid="{BC2B8484-DFD5-4056-8182-8E4A7FE3B528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6" i="1" l="1"/>
  <c r="F265" i="1"/>
  <c r="F267" i="1"/>
  <c r="H17" i="1"/>
  <c r="H16" i="1"/>
  <c r="H15" i="1"/>
  <c r="G17" i="1"/>
  <c r="G16" i="1"/>
  <c r="G15" i="1"/>
  <c r="F15" i="1"/>
  <c r="F16" i="1"/>
  <c r="F17" i="1"/>
  <c r="E15" i="1"/>
  <c r="E16" i="1"/>
  <c r="E17" i="1"/>
  <c r="D73" i="1"/>
  <c r="C106" i="1" l="1"/>
  <c r="D106" i="1"/>
  <c r="E106" i="1"/>
  <c r="F106" i="1"/>
  <c r="C107" i="1"/>
  <c r="D107" i="1"/>
  <c r="E107" i="1"/>
  <c r="F107" i="1"/>
  <c r="F54" i="1"/>
  <c r="F41" i="1"/>
  <c r="F105" i="1"/>
  <c r="E105" i="1"/>
  <c r="D105" i="1"/>
  <c r="C105" i="1"/>
  <c r="D16" i="1"/>
  <c r="C16" i="1"/>
  <c r="D17" i="1"/>
  <c r="D15" i="1"/>
  <c r="C15" i="1"/>
  <c r="C17" i="1"/>
  <c r="E52" i="1"/>
  <c r="F52" i="1" s="1"/>
  <c r="D72" i="1"/>
  <c r="D71" i="1"/>
  <c r="D214" i="1"/>
  <c r="E214" i="1" s="1"/>
  <c r="E40" i="1"/>
  <c r="F40" i="1" s="1"/>
  <c r="D213" i="1"/>
  <c r="E213" i="1" s="1"/>
  <c r="E53" i="1"/>
  <c r="F53" i="1" s="1"/>
  <c r="E39" i="1"/>
  <c r="F39" i="1" s="1"/>
  <c r="G40" i="1" l="1"/>
  <c r="G52" i="1"/>
  <c r="F213" i="1"/>
</calcChain>
</file>

<file path=xl/sharedStrings.xml><?xml version="1.0" encoding="utf-8"?>
<sst xmlns="http://schemas.openxmlformats.org/spreadsheetml/2006/main" count="135" uniqueCount="80">
  <si>
    <t>Day 0</t>
  </si>
  <si>
    <t>Day 1</t>
  </si>
  <si>
    <t>Day 2</t>
  </si>
  <si>
    <t>Day 3</t>
  </si>
  <si>
    <t>Day 4</t>
  </si>
  <si>
    <t>Day 5</t>
  </si>
  <si>
    <t>Tensile test, break load (kg)</t>
  </si>
  <si>
    <t>Test 1</t>
  </si>
  <si>
    <t>Test 2</t>
  </si>
  <si>
    <t>Average</t>
  </si>
  <si>
    <t>Layer adhesion test, break load (kg)</t>
  </si>
  <si>
    <t>Bending ISO178 (dist. Between supports 50mm)</t>
  </si>
  <si>
    <t>Shear stress test, break load (kg)</t>
  </si>
  <si>
    <t>Break kg</t>
  </si>
  <si>
    <t>Area: 2 x Ø 5 mm</t>
  </si>
  <si>
    <t>Temperature test</t>
  </si>
  <si>
    <t>Deform °C</t>
  </si>
  <si>
    <t>dH [mm]</t>
  </si>
  <si>
    <t>E br [J]</t>
  </si>
  <si>
    <t>Izod impact test, E break in Joules</t>
  </si>
  <si>
    <t>Torque (twist) test, Nm</t>
  </si>
  <si>
    <t>Load at 90°</t>
  </si>
  <si>
    <t>Max Nm</t>
  </si>
  <si>
    <t>Approx turns</t>
  </si>
  <si>
    <t>Min area 4x4mm</t>
  </si>
  <si>
    <t>Min area 4x4mm, vertical test specimen</t>
  </si>
  <si>
    <t>No Load</t>
  </si>
  <si>
    <t>Creep test C-bending, reference surface [mm] (default 12mm), constant load 1,25 kg</t>
  </si>
  <si>
    <t>RAW DATA:</t>
  </si>
  <si>
    <t>C-bending: Creeping calculated from raw data (difference between two days)</t>
  </si>
  <si>
    <t>kJ/m²</t>
  </si>
  <si>
    <t>Average (kg)</t>
  </si>
  <si>
    <t>MPa</t>
  </si>
  <si>
    <t>Settings:</t>
  </si>
  <si>
    <t>1.25kg</t>
  </si>
  <si>
    <t>2.5kg</t>
  </si>
  <si>
    <t>5kg</t>
  </si>
  <si>
    <t>10kg</t>
  </si>
  <si>
    <t>1,25kg 30"</t>
  </si>
  <si>
    <t>1,25kg 1"</t>
  </si>
  <si>
    <t>2,5kg 1"</t>
  </si>
  <si>
    <t>1,25kg 60"</t>
  </si>
  <si>
    <t>2,5kg 30"</t>
  </si>
  <si>
    <t>2,5kg 60"</t>
  </si>
  <si>
    <t>5kg 1"</t>
  </si>
  <si>
    <t>5kg 30"</t>
  </si>
  <si>
    <t>5kg 60"</t>
  </si>
  <si>
    <t>10kg 1"</t>
  </si>
  <si>
    <t>10kg 30"</t>
  </si>
  <si>
    <t>10kg 60"</t>
  </si>
  <si>
    <t>Bending, deformation at given load after 1", 30" and 60"</t>
  </si>
  <si>
    <t>Bending. Deformation at given load after 30 sec, (mm)</t>
  </si>
  <si>
    <t>More info about bending in next graph</t>
  </si>
  <si>
    <t>it is not recommended to use object continuously at this temp.</t>
  </si>
  <si>
    <t>(smaller values are better)</t>
  </si>
  <si>
    <t>Price (in EU, but for relative comparison)</t>
  </si>
  <si>
    <t>USD</t>
  </si>
  <si>
    <t>PETG</t>
  </si>
  <si>
    <t>PETG-CF</t>
  </si>
  <si>
    <t>PETG-V0</t>
  </si>
  <si>
    <t>265/90°C</t>
  </si>
  <si>
    <t>brass nozzle</t>
  </si>
  <si>
    <t>230/90°C</t>
  </si>
  <si>
    <t>250/90°C</t>
  </si>
  <si>
    <t>*</t>
  </si>
  <si>
    <t>*from old video</t>
  </si>
  <si>
    <t>@2023-08-31</t>
  </si>
  <si>
    <t>hardened steel nozzle (Nozzle-X)</t>
  </si>
  <si>
    <t>Print settings are preset values in PrusaSlicer for these filaments</t>
  </si>
  <si>
    <t>0,4 mm</t>
  </si>
  <si>
    <t xml:space="preserve">Test object on Printables: </t>
  </si>
  <si>
    <t>https://www.printables.com/model/465670-mytechfun-test-objects</t>
  </si>
  <si>
    <t>Day 6</t>
  </si>
  <si>
    <t>Shore D</t>
  </si>
  <si>
    <t>Measured perpendicular to printed layers.</t>
  </si>
  <si>
    <t>Hardness (Shore D)</t>
  </si>
  <si>
    <t>average</t>
  </si>
  <si>
    <t xml:space="preserve">This is only a 15-minute test, </t>
  </si>
  <si>
    <t>MyTechFun, 2023-09-06</t>
  </si>
  <si>
    <t>Prusament PETG V0, PETG-CF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</si>
</sst>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\+0%;\-0%;0%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sz val="11"/>
      <color theme="2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 tint="0.499984740745262"/>
      <name val="Calibri"/>
      <family val="2"/>
      <charset val="238"/>
      <scheme val="minor"/>
    </font>
    <font>
      <b/>
      <sz val="11"/>
      <color theme="2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66">
    <xf numFmtId="0" fontId="0" fillId="0" borderId="0" xfId="0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0" fontId="0" fillId="0" borderId="17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0" xfId="0" applyFont="1" applyFill="1"/>
    <xf numFmtId="0" fontId="5" fillId="0" borderId="0" xfId="0" applyFont="1"/>
    <xf numFmtId="0" fontId="0" fillId="0" borderId="0" xfId="0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/>
    <xf numFmtId="165" fontId="1" fillId="0" borderId="5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/>
    <xf numFmtId="16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19" xfId="0" applyBorder="1"/>
    <xf numFmtId="0" fontId="11" fillId="0" borderId="1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20" xfId="0" applyBorder="1"/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2" fillId="0" borderId="0" xfId="0" applyFont="1"/>
    <xf numFmtId="165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0" fillId="5" borderId="6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7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0" xfId="1" applyNumberFormat="1" applyFont="1" applyAlignment="1">
      <alignment horizontal="left"/>
    </xf>
    <xf numFmtId="0" fontId="3" fillId="0" borderId="22" xfId="0" applyFont="1" applyBorder="1"/>
    <xf numFmtId="2" fontId="13" fillId="0" borderId="3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5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8" fillId="0" borderId="18" xfId="0" applyFont="1" applyBorder="1"/>
    <xf numFmtId="0" fontId="13" fillId="0" borderId="24" xfId="0" applyFont="1" applyBorder="1"/>
    <xf numFmtId="0" fontId="8" fillId="0" borderId="21" xfId="0" applyFont="1" applyBorder="1"/>
    <xf numFmtId="0" fontId="13" fillId="0" borderId="26" xfId="0" applyFont="1" applyBorder="1"/>
    <xf numFmtId="0" fontId="3" fillId="0" borderId="11" xfId="0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2" fontId="0" fillId="6" borderId="3" xfId="0" applyNumberForma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2" fontId="0" fillId="4" borderId="5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/>
    </xf>
    <xf numFmtId="2" fontId="0" fillId="4" borderId="1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0" fontId="0" fillId="0" borderId="22" xfId="0" applyBorder="1"/>
    <xf numFmtId="0" fontId="0" fillId="0" borderId="0" xfId="0" quotePrefix="1"/>
    <xf numFmtId="2" fontId="0" fillId="0" borderId="22" xfId="0" applyNumberFormat="1" applyBorder="1" applyAlignment="1">
      <alignment horizontal="center"/>
    </xf>
    <xf numFmtId="0" fontId="0" fillId="0" borderId="18" xfId="0" applyBorder="1"/>
    <xf numFmtId="0" fontId="0" fillId="0" borderId="24" xfId="0" applyBorder="1"/>
    <xf numFmtId="0" fontId="15" fillId="0" borderId="0" xfId="0" applyFont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1C3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Creep test</a:t>
            </a:r>
            <a:r>
              <a:rPr lang="hu-HU" baseline="0"/>
              <a:t> (changes on reference dimension)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PETG-V0</c:v>
                </c:pt>
              </c:strCache>
            </c:strRef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Sheet1!$C$14:$H$14</c:f>
              <c:strCache>
                <c:ptCount val="6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  <c:pt idx="5">
                  <c:v>Day 6</c:v>
                </c:pt>
              </c:strCache>
            </c:strRef>
          </c:cat>
          <c:val>
            <c:numRef>
              <c:f>Sheet1!$C$15:$H$15</c:f>
              <c:numCache>
                <c:formatCode>General</c:formatCode>
                <c:ptCount val="6"/>
                <c:pt idx="0">
                  <c:v>0.93000000000000149</c:v>
                </c:pt>
                <c:pt idx="1">
                  <c:v>0.66999999999999815</c:v>
                </c:pt>
                <c:pt idx="2">
                  <c:v>0.21000000000000085</c:v>
                </c:pt>
                <c:pt idx="3">
                  <c:v>0.16000000000000014</c:v>
                </c:pt>
                <c:pt idx="4">
                  <c:v>0.17000000000000171</c:v>
                </c:pt>
                <c:pt idx="5">
                  <c:v>8.9999999999999858E-2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7-40DD-B5F1-160888365774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PETG-CF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Sheet1!$C$14:$H$14</c:f>
              <c:strCache>
                <c:ptCount val="6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  <c:pt idx="5">
                  <c:v>Day 6</c:v>
                </c:pt>
              </c:strCache>
            </c:strRef>
          </c:cat>
          <c:val>
            <c:numRef>
              <c:f>Sheet1!$C$16:$H$16</c:f>
              <c:numCache>
                <c:formatCode>General</c:formatCode>
                <c:ptCount val="6"/>
                <c:pt idx="0">
                  <c:v>0.8100000000000005</c:v>
                </c:pt>
                <c:pt idx="1">
                  <c:v>0.32999999999999829</c:v>
                </c:pt>
                <c:pt idx="2">
                  <c:v>0.31000000000000227</c:v>
                </c:pt>
                <c:pt idx="3">
                  <c:v>0.23000000000000043</c:v>
                </c:pt>
                <c:pt idx="4">
                  <c:v>8.9999999999999858E-2</c:v>
                </c:pt>
                <c:pt idx="5">
                  <c:v>1.9999999999999574E-2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7-40DD-B5F1-160888365774}"/>
            </c:ext>
          </c:extLst>
        </c:ser>
        <c:ser>
          <c:idx val="2"/>
          <c:order val="2"/>
          <c:tx>
            <c:strRef>
              <c:f>Sheet1!$B$17</c:f>
              <c:strCache>
                <c:ptCount val="1"/>
                <c:pt idx="0">
                  <c:v>PETG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Sheet1!$C$14:$H$14</c:f>
              <c:strCache>
                <c:ptCount val="6"/>
                <c:pt idx="0">
                  <c:v>Day 1</c:v>
                </c:pt>
                <c:pt idx="1">
                  <c:v>Day 2</c:v>
                </c:pt>
                <c:pt idx="2">
                  <c:v>Day 3</c:v>
                </c:pt>
                <c:pt idx="3">
                  <c:v>Day 4</c:v>
                </c:pt>
                <c:pt idx="4">
                  <c:v>Day 5</c:v>
                </c:pt>
                <c:pt idx="5">
                  <c:v>Day 6</c:v>
                </c:pt>
              </c:strCache>
            </c:strRef>
          </c:cat>
          <c:val>
            <c:numRef>
              <c:f>Sheet1!$C$17:$H$17</c:f>
              <c:numCache>
                <c:formatCode>General</c:formatCode>
                <c:ptCount val="6"/>
                <c:pt idx="0">
                  <c:v>2.5700000000000003</c:v>
                </c:pt>
                <c:pt idx="1">
                  <c:v>0.72000000000000242</c:v>
                </c:pt>
                <c:pt idx="2">
                  <c:v>0.59999999999999787</c:v>
                </c:pt>
                <c:pt idx="3">
                  <c:v>0.26000000000000156</c:v>
                </c:pt>
                <c:pt idx="4">
                  <c:v>0.14000000000000057</c:v>
                </c:pt>
                <c:pt idx="5">
                  <c:v>0.12999999999999901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8-4234-8CDE-E35560AF9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177967"/>
        <c:axId val="337182127"/>
      </c:lineChart>
      <c:catAx>
        <c:axId val="3371779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182127"/>
        <c:crosses val="autoZero"/>
        <c:auto val="1"/>
        <c:lblAlgn val="ctr"/>
        <c:lblOffset val="100"/>
        <c:tickMarkSkip val="1"/>
        <c:noMultiLvlLbl val="1"/>
      </c:catAx>
      <c:valAx>
        <c:axId val="33718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3717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Sheet1!$C$280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Sheet1!$B$281:$B$283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Sheet1!$C$281:$C$283</c:f>
              <c:numCache>
                <c:formatCode>General</c:formatCode>
                <c:ptCount val="3"/>
                <c:pt idx="0">
                  <c:v>54.99</c:v>
                </c:pt>
                <c:pt idx="1">
                  <c:v>54.99</c:v>
                </c:pt>
                <c:pt idx="2" formatCode="0.00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3-49ED-81CD-989D1688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2526671"/>
        <c:axId val="1892533327"/>
      </c:barChart>
      <c:catAx>
        <c:axId val="189252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2533327"/>
        <c:crosses val="autoZero"/>
        <c:auto val="1"/>
        <c:lblAlgn val="ctr"/>
        <c:lblOffset val="100"/>
        <c:noMultiLvlLbl val="0"/>
      </c:catAx>
      <c:valAx>
        <c:axId val="18925333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92526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Sheet1!$F$264</c:f>
              <c:strCache>
                <c:ptCount val="1"/>
                <c:pt idx="0">
                  <c:v>Shore 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Sheet1!$B$265:$B$267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Sheet1!$F$265:$F$267</c:f>
              <c:numCache>
                <c:formatCode>0.0</c:formatCode>
                <c:ptCount val="3"/>
                <c:pt idx="0">
                  <c:v>70.666666666666671</c:v>
                </c:pt>
                <c:pt idx="1">
                  <c:v>71.666666666666671</c:v>
                </c:pt>
                <c:pt idx="2">
                  <c:v>72.833333333333329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4-4C92-9540-83F852B13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8985823"/>
        <c:axId val="1767332127"/>
      </c:barChart>
      <c:catAx>
        <c:axId val="1868985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67332127"/>
        <c:crosses val="autoZero"/>
        <c:auto val="1"/>
        <c:lblAlgn val="ctr"/>
        <c:lblOffset val="100"/>
        <c:noMultiLvlLbl val="0"/>
      </c:catAx>
      <c:valAx>
        <c:axId val="1767332127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68985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Tensile</a:t>
            </a:r>
            <a:r>
              <a:rPr lang="hu-HU" baseline="0"/>
              <a:t> test, break load (kg)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Sheet1!$E$38</c:f>
              <c:strCache>
                <c:ptCount val="1"/>
                <c:pt idx="0">
                  <c:v>Average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Sheet1!$B$39:$B$41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Sheet1!$E$39:$E$41</c:f>
              <c:numCache>
                <c:formatCode>General</c:formatCode>
                <c:ptCount val="3"/>
                <c:pt idx="0">
                  <c:v>52.95</c:v>
                </c:pt>
                <c:pt idx="1">
                  <c:v>74.900000000000006</c:v>
                </c:pt>
                <c:pt idx="2">
                  <c:v>77.8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1-496B-8841-E70C02190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6394224"/>
        <c:axId val="816395056"/>
      </c:barChart>
      <c:catAx>
        <c:axId val="81639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5056"/>
        <c:crosses val="autoZero"/>
        <c:auto val="1"/>
        <c:lblAlgn val="ctr"/>
        <c:lblOffset val="100"/>
        <c:noMultiLvlLbl val="0"/>
      </c:catAx>
      <c:valAx>
        <c:axId val="81639505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63942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Layer adhesion test,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Sheet1!$E$51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Sheet1!$B$52:$B$54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Sheet1!$E$52:$E$54</c:f>
              <c:numCache>
                <c:formatCode>General</c:formatCode>
                <c:ptCount val="3"/>
                <c:pt idx="0">
                  <c:v>21.05</c:v>
                </c:pt>
                <c:pt idx="1">
                  <c:v>30.45</c:v>
                </c:pt>
                <c:pt idx="2">
                  <c:v>31.9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9-4934-94AB-B3175117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7306704"/>
        <c:axId val="741500352"/>
      </c:barChart>
      <c:catAx>
        <c:axId val="73730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41500352"/>
        <c:crosses val="autoZero"/>
        <c:auto val="1"/>
        <c:lblAlgn val="ctr"/>
        <c:lblOffset val="100"/>
        <c:noMultiLvlLbl val="0"/>
      </c:catAx>
      <c:valAx>
        <c:axId val="741500352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730670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Shear stress, break load (kg)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Sheet1!$C$70</c:f>
              <c:strCache>
                <c:ptCount val="1"/>
                <c:pt idx="0">
                  <c:v>Break 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Sheet1!$B$71:$B$73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Sheet1!$C$71:$C$73</c:f>
              <c:numCache>
                <c:formatCode>General</c:formatCode>
                <c:ptCount val="3"/>
                <c:pt idx="0">
                  <c:v>116.6</c:v>
                </c:pt>
                <c:pt idx="1">
                  <c:v>124.8</c:v>
                </c:pt>
                <c:pt idx="2">
                  <c:v>120.2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5-4065-848D-3C43A6854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0951536"/>
        <c:axId val="810951120"/>
      </c:barChart>
      <c:catAx>
        <c:axId val="81095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120"/>
        <c:crosses val="autoZero"/>
        <c:auto val="1"/>
        <c:lblAlgn val="ctr"/>
        <c:lblOffset val="100"/>
        <c:noMultiLvlLbl val="0"/>
      </c:catAx>
      <c:valAx>
        <c:axId val="81095112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81095153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Bending test, deformation after 30</a:t>
            </a:r>
            <a:r>
              <a:rPr lang="hu-HU" baseline="0"/>
              <a:t> sec. (mm)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Sheet1!$C$104</c:f>
              <c:strCache>
                <c:ptCount val="1"/>
                <c:pt idx="0">
                  <c:v>1.25kg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Sheet1!$B$105:$B$107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Sheet1!$C$105:$C$107</c:f>
              <c:numCache>
                <c:formatCode>0.00</c:formatCode>
                <c:ptCount val="3"/>
                <c:pt idx="0">
                  <c:v>0.32</c:v>
                </c:pt>
                <c:pt idx="1">
                  <c:v>0.27</c:v>
                </c:pt>
                <c:pt idx="2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4-45FA-961C-099AFEAF1405}"/>
            </c:ext>
          </c:extLst>
        </c:ser>
        <c:ser>
          <c:idx val="1"/>
          <c:order val="1"/>
          <c:tx>
            <c:strRef>
              <c:f>Sheet1!$D$104</c:f>
              <c:strCache>
                <c:ptCount val="1"/>
                <c:pt idx="0">
                  <c:v>2.5kg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Sheet1!$B$105:$B$107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Sheet1!$D$105:$D$107</c:f>
              <c:numCache>
                <c:formatCode>0.00</c:formatCode>
                <c:ptCount val="3"/>
                <c:pt idx="0">
                  <c:v>0.66</c:v>
                </c:pt>
                <c:pt idx="1">
                  <c:v>0.53</c:v>
                </c:pt>
                <c:pt idx="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4-45FA-961C-099AFEAF1405}"/>
            </c:ext>
          </c:extLst>
        </c:ser>
        <c:ser>
          <c:idx val="2"/>
          <c:order val="2"/>
          <c:tx>
            <c:strRef>
              <c:f>Sheet1!$E$104</c:f>
              <c:strCache>
                <c:ptCount val="1"/>
                <c:pt idx="0">
                  <c:v>5kg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Sheet1!$B$105:$B$107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Sheet1!$E$105:$E$107</c:f>
              <c:numCache>
                <c:formatCode>0.00</c:formatCode>
                <c:ptCount val="3"/>
                <c:pt idx="0">
                  <c:v>1.29</c:v>
                </c:pt>
                <c:pt idx="1">
                  <c:v>1.04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B4-45FA-961C-099AFEAF1405}"/>
            </c:ext>
          </c:extLst>
        </c:ser>
        <c:ser>
          <c:idx val="3"/>
          <c:order val="3"/>
          <c:tx>
            <c:strRef>
              <c:f>Sheet1!$F$104</c:f>
              <c:strCache>
                <c:ptCount val="1"/>
                <c:pt idx="0">
                  <c:v>10kg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Sheet1!$B$105:$B$107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Sheet1!$F$105:$F$107</c:f>
              <c:numCache>
                <c:formatCode>0.00</c:formatCode>
                <c:ptCount val="3"/>
                <c:pt idx="0">
                  <c:v>2.98</c:v>
                </c:pt>
                <c:pt idx="1">
                  <c:v>2.4900000000000002</c:v>
                </c:pt>
                <c:pt idx="2">
                  <c:v>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C-4B0E-A843-A12CF510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2331344"/>
        <c:axId val="1002328432"/>
      </c:barChart>
      <c:catAx>
        <c:axId val="100233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28432"/>
        <c:crosses val="autoZero"/>
        <c:auto val="1"/>
        <c:lblAlgn val="ctr"/>
        <c:lblOffset val="100"/>
        <c:noMultiLvlLbl val="0"/>
      </c:catAx>
      <c:valAx>
        <c:axId val="10023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233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E break [kJ/m</a:t>
            </a:r>
            <a:r>
              <a:rPr lang="hu-HU" sz="1400" b="0" i="0" u="none" strike="noStrike" baseline="0">
                <a:effectLst/>
              </a:rPr>
              <a:t>²</a:t>
            </a:r>
            <a:r>
              <a:rPr lang="hu-HU"/>
              <a:t>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Sheet1!$E$212</c:f>
              <c:strCache>
                <c:ptCount val="1"/>
                <c:pt idx="0">
                  <c:v>kJ/m²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Sheet1!$B$213:$B$215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Sheet1!$E$213:$E$215</c:f>
              <c:numCache>
                <c:formatCode>0.0</c:formatCode>
                <c:ptCount val="3"/>
                <c:pt idx="0">
                  <c:v>2.7590625000000002</c:v>
                </c:pt>
                <c:pt idx="1">
                  <c:v>2.9123437500000002</c:v>
                </c:pt>
                <c:pt idx="2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C-483B-BF08-1DE153BD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931920"/>
        <c:axId val="1003929840"/>
      </c:barChart>
      <c:catAx>
        <c:axId val="100393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29840"/>
        <c:crosses val="autoZero"/>
        <c:auto val="1"/>
        <c:lblAlgn val="ctr"/>
        <c:lblOffset val="100"/>
        <c:noMultiLvlLbl val="0"/>
      </c:catAx>
      <c:valAx>
        <c:axId val="100392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3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Torque</a:t>
            </a:r>
            <a:r>
              <a:rPr lang="hu-HU" baseline="0"/>
              <a:t> test (Nm)</a:t>
            </a:r>
            <a:endParaRPr lang="hu-H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Sheet1!$B$184</c:f>
              <c:strCache>
                <c:ptCount val="1"/>
                <c:pt idx="0">
                  <c:v>PETG-V0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Sheet1!$C$183:$D$183</c:f>
              <c:strCache>
                <c:ptCount val="2"/>
                <c:pt idx="0">
                  <c:v>Load at 90°</c:v>
                </c:pt>
                <c:pt idx="1">
                  <c:v>Max Nm</c:v>
                </c:pt>
              </c:strCache>
            </c:strRef>
          </c:cat>
          <c:val>
            <c:numRef>
              <c:f>Sheet1!$C$184:$D$184</c:f>
              <c:numCache>
                <c:formatCode>General</c:formatCode>
                <c:ptCount val="2"/>
                <c:pt idx="0">
                  <c:v>0.9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2-4CF1-8AEF-60B2A9DB9453}"/>
            </c:ext>
          </c:extLst>
        </c:ser>
        <c:ser>
          <c:idx val="1"/>
          <c:order val="1"/>
          <c:tx>
            <c:strRef>
              <c:f>Sheet1!$B$185</c:f>
              <c:strCache>
                <c:ptCount val="1"/>
                <c:pt idx="0">
                  <c:v>PETG-CF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Sheet1!$C$183:$D$183</c:f>
              <c:strCache>
                <c:ptCount val="2"/>
                <c:pt idx="0">
                  <c:v>Load at 90°</c:v>
                </c:pt>
                <c:pt idx="1">
                  <c:v>Max Nm</c:v>
                </c:pt>
              </c:strCache>
            </c:strRef>
          </c:cat>
          <c:val>
            <c:numRef>
              <c:f>Sheet1!$C$185:$D$185</c:f>
              <c:numCache>
                <c:formatCode>General</c:formatCode>
                <c:ptCount val="2"/>
                <c:pt idx="0">
                  <c:v>0.8</c:v>
                </c:pt>
                <c:pt idx="1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62-4CF1-8AEF-60B2A9DB9453}"/>
            </c:ext>
          </c:extLst>
        </c:ser>
        <c:ser>
          <c:idx val="2"/>
          <c:order val="2"/>
          <c:tx>
            <c:strRef>
              <c:f>Sheet1!$B$186</c:f>
              <c:strCache>
                <c:ptCount val="1"/>
                <c:pt idx="0">
                  <c:v>PETG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Sheet1!$C$183:$D$183</c:f>
              <c:strCache>
                <c:ptCount val="2"/>
                <c:pt idx="0">
                  <c:v>Load at 90°</c:v>
                </c:pt>
                <c:pt idx="1">
                  <c:v>Max Nm</c:v>
                </c:pt>
              </c:strCache>
            </c:strRef>
          </c:cat>
          <c:val>
            <c:numRef>
              <c:f>Sheet1!$C$186:$D$186</c:f>
              <c:numCache>
                <c:formatCode>General</c:formatCode>
                <c:ptCount val="2"/>
                <c:pt idx="0">
                  <c:v>1</c:v>
                </c:pt>
                <c:pt idx="1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C-44DC-9174-61ED7D35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934416"/>
        <c:axId val="1003934832"/>
      </c:barChart>
      <c:catAx>
        <c:axId val="100393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34832"/>
        <c:crosses val="autoZero"/>
        <c:auto val="1"/>
        <c:lblAlgn val="ctr"/>
        <c:lblOffset val="100"/>
        <c:noMultiLvlLbl val="0"/>
      </c:catAx>
      <c:valAx>
        <c:axId val="10039348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00393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Temperature,</a:t>
            </a:r>
            <a:r>
              <a:rPr lang="hu-HU" baseline="0"/>
              <a:t> d</a:t>
            </a:r>
            <a:r>
              <a:rPr lang="hu-HU"/>
              <a:t>eform °C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Sheet1!$C$240</c:f>
              <c:strCache>
                <c:ptCount val="1"/>
                <c:pt idx="0">
                  <c:v>Deform °C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Sheet1!$B$241:$B$243</c:f>
              <c:strCache>
                <c:ptCount val="3"/>
                <c:pt idx="0">
                  <c:v>PETG-V0</c:v>
                </c:pt>
                <c:pt idx="1">
                  <c:v>PETG-CF</c:v>
                </c:pt>
                <c:pt idx="2">
                  <c:v>PETG</c:v>
                </c:pt>
              </c:strCache>
            </c:strRef>
          </c:cat>
          <c:val>
            <c:numRef>
              <c:f>Sheet1!$C$241:$C$243</c:f>
              <c:numCache>
                <c:formatCode>General</c:formatCode>
                <c:ptCount val="3"/>
                <c:pt idx="0">
                  <c:v>66</c:v>
                </c:pt>
                <c:pt idx="1">
                  <c:v>65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B-43B4-B023-43FFA5088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6972336"/>
        <c:axId val="996974416"/>
      </c:barChart>
      <c:catAx>
        <c:axId val="99697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4416"/>
        <c:crosses val="autoZero"/>
        <c:auto val="1"/>
        <c:lblAlgn val="ctr"/>
        <c:lblOffset val="100"/>
        <c:noMultiLvlLbl val="0"/>
      </c:catAx>
      <c:valAx>
        <c:axId val="996974416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9697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Bending, deformation at load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Sheet1!$B$136</c:f>
              <c:strCache>
                <c:ptCount val="1"/>
                <c:pt idx="0">
                  <c:v>PETG-V0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strRef>
              <c:f>Sheet1!$C$135:$N$135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Sheet1!$C$136:$N$136</c:f>
              <c:numCache>
                <c:formatCode>0.00</c:formatCode>
                <c:ptCount val="12"/>
                <c:pt idx="0">
                  <c:v>0.32</c:v>
                </c:pt>
                <c:pt idx="1">
                  <c:v>0.32</c:v>
                </c:pt>
                <c:pt idx="2">
                  <c:v>0.33</c:v>
                </c:pt>
                <c:pt idx="3">
                  <c:v>0.65</c:v>
                </c:pt>
                <c:pt idx="4">
                  <c:v>0.66</c:v>
                </c:pt>
                <c:pt idx="5">
                  <c:v>0.66</c:v>
                </c:pt>
                <c:pt idx="6">
                  <c:v>1.28</c:v>
                </c:pt>
                <c:pt idx="7">
                  <c:v>1.29</c:v>
                </c:pt>
                <c:pt idx="8">
                  <c:v>1.3</c:v>
                </c:pt>
                <c:pt idx="9">
                  <c:v>2.8</c:v>
                </c:pt>
                <c:pt idx="10">
                  <c:v>2.98</c:v>
                </c:pt>
                <c:pt idx="11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8-4E23-85DB-E42EAAC130E7}"/>
            </c:ext>
          </c:extLst>
        </c:ser>
        <c:ser>
          <c:idx val="1"/>
          <c:order val="1"/>
          <c:tx>
            <c:strRef>
              <c:f>Sheet1!$B$137</c:f>
              <c:strCache>
                <c:ptCount val="1"/>
                <c:pt idx="0">
                  <c:v>PETG-CF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cat>
            <c:strRef>
              <c:f>Sheet1!$C$135:$N$135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Sheet1!$C$137:$N$137</c:f>
              <c:numCache>
                <c:formatCode>0.00</c:formatCode>
                <c:ptCount val="12"/>
                <c:pt idx="0">
                  <c:v>0.26</c:v>
                </c:pt>
                <c:pt idx="1">
                  <c:v>0.27</c:v>
                </c:pt>
                <c:pt idx="2">
                  <c:v>0.27</c:v>
                </c:pt>
                <c:pt idx="3">
                  <c:v>0.53</c:v>
                </c:pt>
                <c:pt idx="4">
                  <c:v>0.53</c:v>
                </c:pt>
                <c:pt idx="5">
                  <c:v>0.53</c:v>
                </c:pt>
                <c:pt idx="6">
                  <c:v>1.01</c:v>
                </c:pt>
                <c:pt idx="7">
                  <c:v>1.04</c:v>
                </c:pt>
                <c:pt idx="8">
                  <c:v>1.05</c:v>
                </c:pt>
                <c:pt idx="9">
                  <c:v>2.2799999999999998</c:v>
                </c:pt>
                <c:pt idx="10">
                  <c:v>2.4900000000000002</c:v>
                </c:pt>
                <c:pt idx="11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8-4E23-85DB-E42EAAC130E7}"/>
            </c:ext>
          </c:extLst>
        </c:ser>
        <c:ser>
          <c:idx val="2"/>
          <c:order val="2"/>
          <c:tx>
            <c:strRef>
              <c:f>Sheet1!$B$138</c:f>
              <c:strCache>
                <c:ptCount val="1"/>
                <c:pt idx="0">
                  <c:v>PETG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cat>
            <c:strRef>
              <c:f>Sheet1!$C$135:$N$135</c:f>
              <c:strCache>
                <c:ptCount val="12"/>
                <c:pt idx="0">
                  <c:v>1,25kg 1"</c:v>
                </c:pt>
                <c:pt idx="1">
                  <c:v>1,25kg 30"</c:v>
                </c:pt>
                <c:pt idx="2">
                  <c:v>1,25kg 60"</c:v>
                </c:pt>
                <c:pt idx="3">
                  <c:v>2,5kg 1"</c:v>
                </c:pt>
                <c:pt idx="4">
                  <c:v>2,5kg 30"</c:v>
                </c:pt>
                <c:pt idx="5">
                  <c:v>2,5kg 60"</c:v>
                </c:pt>
                <c:pt idx="6">
                  <c:v>5kg 1"</c:v>
                </c:pt>
                <c:pt idx="7">
                  <c:v>5kg 30"</c:v>
                </c:pt>
                <c:pt idx="8">
                  <c:v>5kg 60"</c:v>
                </c:pt>
                <c:pt idx="9">
                  <c:v>10kg 1"</c:v>
                </c:pt>
                <c:pt idx="10">
                  <c:v>10kg 30"</c:v>
                </c:pt>
                <c:pt idx="11">
                  <c:v>10kg 60"</c:v>
                </c:pt>
              </c:strCache>
            </c:strRef>
          </c:cat>
          <c:val>
            <c:numRef>
              <c:f>Sheet1!$C$138:$N$138</c:f>
              <c:numCache>
                <c:formatCode>0.00</c:formatCode>
                <c:ptCount val="12"/>
                <c:pt idx="0">
                  <c:v>0.44</c:v>
                </c:pt>
                <c:pt idx="1">
                  <c:v>0.45</c:v>
                </c:pt>
                <c:pt idx="2">
                  <c:v>0.46</c:v>
                </c:pt>
                <c:pt idx="3">
                  <c:v>0.87</c:v>
                </c:pt>
                <c:pt idx="4">
                  <c:v>0.88</c:v>
                </c:pt>
                <c:pt idx="5">
                  <c:v>0.88</c:v>
                </c:pt>
                <c:pt idx="6">
                  <c:v>1.67</c:v>
                </c:pt>
                <c:pt idx="7">
                  <c:v>1.7</c:v>
                </c:pt>
                <c:pt idx="8">
                  <c:v>1.71</c:v>
                </c:pt>
                <c:pt idx="9">
                  <c:v>3.61</c:v>
                </c:pt>
                <c:pt idx="10">
                  <c:v>3.77</c:v>
                </c:pt>
                <c:pt idx="11">
                  <c:v>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0-4220-B709-401939C2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978703"/>
        <c:axId val="1907972879"/>
      </c:lineChart>
      <c:catAx>
        <c:axId val="190797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2879"/>
        <c:crosses val="autoZero"/>
        <c:auto val="1"/>
        <c:lblAlgn val="ctr"/>
        <c:lblOffset val="100"/>
        <c:noMultiLvlLbl val="0"/>
      </c:catAx>
      <c:valAx>
        <c:axId val="190797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7978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4.png"/><Relationship Id="rId18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17" Type="http://schemas.openxmlformats.org/officeDocument/2006/relationships/image" Target="../media/image8.png"/><Relationship Id="rId2" Type="http://schemas.openxmlformats.org/officeDocument/2006/relationships/chart" Target="../charts/chart2.xml"/><Relationship Id="rId16" Type="http://schemas.openxmlformats.org/officeDocument/2006/relationships/image" Target="../media/image7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5" Type="http://schemas.openxmlformats.org/officeDocument/2006/relationships/image" Target="../media/image6.png"/><Relationship Id="rId10" Type="http://schemas.openxmlformats.org/officeDocument/2006/relationships/image" Target="../media/image1.png"/><Relationship Id="rId19" Type="http://schemas.openxmlformats.org/officeDocument/2006/relationships/chart" Target="../charts/chart1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325437</xdr:colOff>
      <xdr:row>6</xdr:row>
      <xdr:rowOff>101841</xdr:rowOff>
    </xdr:from>
    <xdr:to>
      <xdr:col>20</xdr:col>
      <xdr:colOff>214311</xdr:colOff>
      <xdr:row>32</xdr:row>
      <xdr:rowOff>120098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B10316-62EE-08B0-D511-AA88C1597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650009</xdr:colOff>
      <xdr:row>35</xdr:row>
      <xdr:rowOff>172098</xdr:rowOff>
    </xdr:from>
    <xdr:to>
      <xdr:col>13</xdr:col>
      <xdr:colOff>660833</xdr:colOff>
      <xdr:row>64</xdr:row>
      <xdr:rowOff>165820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EEAF99-5EB9-40EF-A4D5-76128B395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150234</xdr:colOff>
      <xdr:row>35</xdr:row>
      <xdr:rowOff>166688</xdr:rowOff>
    </xdr:from>
    <xdr:to>
      <xdr:col>20</xdr:col>
      <xdr:colOff>105353</xdr:colOff>
      <xdr:row>64</xdr:row>
      <xdr:rowOff>166688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510BA61-AF89-4D14-9F6D-BF08B3382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11673</xdr:colOff>
      <xdr:row>67</xdr:row>
      <xdr:rowOff>119063</xdr:rowOff>
    </xdr:from>
    <xdr:to>
      <xdr:col>14</xdr:col>
      <xdr:colOff>2053</xdr:colOff>
      <xdr:row>95</xdr:row>
      <xdr:rowOff>50425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50799D-BFDC-4E22-8367-30270986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638735</xdr:colOff>
      <xdr:row>101</xdr:row>
      <xdr:rowOff>84742</xdr:rowOff>
    </xdr:from>
    <xdr:to>
      <xdr:col>14</xdr:col>
      <xdr:colOff>90581</xdr:colOff>
      <xdr:row>129</xdr:row>
      <xdr:rowOff>86844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5FF735-00DA-461D-9D1A-7BF621A0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640669</xdr:colOff>
      <xdr:row>210</xdr:row>
      <xdr:rowOff>171110</xdr:rowOff>
    </xdr:from>
    <xdr:to>
      <xdr:col>13</xdr:col>
      <xdr:colOff>165780</xdr:colOff>
      <xdr:row>235</xdr:row>
      <xdr:rowOff>40823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F08CDF-1C8F-416A-8013-3D3E4EA02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607096</xdr:colOff>
      <xdr:row>178</xdr:row>
      <xdr:rowOff>187877</xdr:rowOff>
    </xdr:from>
    <xdr:to>
      <xdr:col>14</xdr:col>
      <xdr:colOff>92682</xdr:colOff>
      <xdr:row>205</xdr:row>
      <xdr:rowOff>171904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9BA9AD-E571-4C48-A0EF-A3BA211EF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3401</xdr:colOff>
      <xdr:row>237</xdr:row>
      <xdr:rowOff>170388</xdr:rowOff>
    </xdr:from>
    <xdr:to>
      <xdr:col>14</xdr:col>
      <xdr:colOff>150709</xdr:colOff>
      <xdr:row>257</xdr:row>
      <xdr:rowOff>19051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59A2F30-C534-4DA6-A651-6E8CD3D59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107154</xdr:colOff>
      <xdr:row>139</xdr:row>
      <xdr:rowOff>0</xdr:rowOff>
    </xdr:from>
    <xdr:to>
      <xdr:col>14</xdr:col>
      <xdr:colOff>571499</xdr:colOff>
      <xdr:row>168</xdr:row>
      <xdr:rowOff>174626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FF6DC9-5A37-43AB-A1B5-B3C46662A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16</xdr:col>
      <xdr:colOff>559077</xdr:colOff>
      <xdr:row>8</xdr:row>
      <xdr:rowOff>104913</xdr:rowOff>
    </xdr:from>
    <xdr:to>
      <xdr:col>18</xdr:col>
      <xdr:colOff>219292</xdr:colOff>
      <xdr:row>18</xdr:row>
      <xdr:rowOff>161718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8F54FFB-5DCC-17BE-07DC-1C9B70293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5034" y="1670326"/>
          <a:ext cx="1449258" cy="1993693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314396</xdr:colOff>
      <xdr:row>35</xdr:row>
      <xdr:rowOff>145983</xdr:rowOff>
    </xdr:from>
    <xdr:to>
      <xdr:col>13</xdr:col>
      <xdr:colOff>668961</xdr:colOff>
      <xdr:row>39</xdr:row>
      <xdr:rowOff>34513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1DAE191-9C6F-1752-8691-EBCF5ED22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8526" y="6507026"/>
          <a:ext cx="1522413" cy="667095"/>
        </a:xfrm>
        <a:prstGeom prst="rect">
          <a:avLst/>
        </a:prstGeom>
      </xdr:spPr>
    </xdr:pic>
    <xdr:clientData/>
  </xdr:twoCellAnchor>
  <xdr:twoCellAnchor editAs="oneCell">
    <xdr:from>
      <xdr:col>18</xdr:col>
      <xdr:colOff>423432</xdr:colOff>
      <xdr:row>36</xdr:row>
      <xdr:rowOff>73165</xdr:rowOff>
    </xdr:from>
    <xdr:to>
      <xdr:col>20</xdr:col>
      <xdr:colOff>20007</xdr:colOff>
      <xdr:row>45</xdr:row>
      <xdr:rowOff>74545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7B4243-B31A-D8A7-26D5-2D7342E92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8432" y="6624708"/>
          <a:ext cx="822401" cy="17407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5</xdr:col>
      <xdr:colOff>160337</xdr:colOff>
      <xdr:row>121</xdr:row>
      <xdr:rowOff>176587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A0F3AC5-CBA3-7BC9-3231-2B44C683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8209875"/>
          <a:ext cx="3333750" cy="1700587"/>
        </a:xfrm>
        <a:prstGeom prst="rect">
          <a:avLst/>
        </a:prstGeom>
      </xdr:spPr>
    </xdr:pic>
    <xdr:clientData/>
  </xdr:twoCellAnchor>
  <xdr:twoCellAnchor editAs="oneCell">
    <xdr:from>
      <xdr:col>1</xdr:col>
      <xdr:colOff>603250</xdr:colOff>
      <xdr:row>187</xdr:row>
      <xdr:rowOff>119063</xdr:rowOff>
    </xdr:from>
    <xdr:to>
      <xdr:col>3</xdr:col>
      <xdr:colOff>278481</xdr:colOff>
      <xdr:row>198</xdr:row>
      <xdr:rowOff>177800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D54AE73-1428-CAC3-59EB-0843A7C15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42664063"/>
          <a:ext cx="1237331" cy="2154237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317500</xdr:colOff>
      <xdr:row>75</xdr:row>
      <xdr:rowOff>158750</xdr:rowOff>
    </xdr:from>
    <xdr:to>
      <xdr:col>3</xdr:col>
      <xdr:colOff>422275</xdr:colOff>
      <xdr:row>89</xdr:row>
      <xdr:rowOff>28298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014B8BA-FDC4-D50E-4ADE-56AB683E3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21296313"/>
          <a:ext cx="1666875" cy="2536548"/>
        </a:xfrm>
        <a:prstGeom prst="rect">
          <a:avLst/>
        </a:prstGeom>
      </xdr:spPr>
    </xdr:pic>
    <xdr:clientData/>
  </xdr:twoCellAnchor>
  <xdr:twoCellAnchor editAs="oneCell">
    <xdr:from>
      <xdr:col>1</xdr:col>
      <xdr:colOff>206374</xdr:colOff>
      <xdr:row>217</xdr:row>
      <xdr:rowOff>111123</xdr:rowOff>
    </xdr:from>
    <xdr:to>
      <xdr:col>3</xdr:col>
      <xdr:colOff>604837</xdr:colOff>
      <xdr:row>230</xdr:row>
      <xdr:rowOff>100740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5E9F75C-148C-E8FB-CFA9-A0B3132D2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4" y="47823436"/>
          <a:ext cx="1960563" cy="2466117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158750</xdr:colOff>
      <xdr:row>247</xdr:row>
      <xdr:rowOff>127000</xdr:rowOff>
    </xdr:from>
    <xdr:to>
      <xdr:col>4</xdr:col>
      <xdr:colOff>128588</xdr:colOff>
      <xdr:row>253</xdr:row>
      <xdr:rowOff>174546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50BEA3-FD69-8E24-D072-7A6500DD8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53387625"/>
          <a:ext cx="2246313" cy="1190546"/>
        </a:xfrm>
        <a:prstGeom prst="rect">
          <a:avLst/>
        </a:prstGeom>
      </xdr:spPr>
    </xdr:pic>
    <xdr:clientData/>
  </xdr:twoCellAnchor>
  <xdr:twoCellAnchor>
    <xdr:from>
      <xdr:col>4</xdr:col>
      <xdr:colOff>638175</xdr:colOff>
      <xdr:row>278</xdr:row>
      <xdr:rowOff>147637</xdr:rowOff>
    </xdr:from>
    <xdr:to>
      <xdr:col>9</xdr:col>
      <xdr:colOff>190500</xdr:colOff>
      <xdr:row>296</xdr:row>
      <xdr:rowOff>38100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4F4BBC5-8660-A96B-BF6C-DD21206FE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2</xdr:col>
      <xdr:colOff>3392</xdr:colOff>
      <xdr:row>145</xdr:row>
      <xdr:rowOff>119619</xdr:rowOff>
    </xdr:from>
    <xdr:ext cx="8809143" cy="781111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ACD380FE-E6BB-08F9-B21A-EFFAD3884948}"/>
            </a:ext>
          </a:extLst>
        </xdr:cNvPr>
        <xdr:cNvSpPr/>
      </xdr:nvSpPr>
      <xdr:spPr>
        <a:xfrm>
          <a:off x="984467" y="27970719"/>
          <a:ext cx="8809143" cy="78111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hu-HU" sz="4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1,25 kg		2.5</a:t>
          </a:r>
          <a:r>
            <a:rPr lang="hu-HU" sz="4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kg		5 kg		10 kg</a:t>
          </a:r>
          <a:endParaRPr lang="en-US" sz="4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>
    <xdr:from>
      <xdr:col>6</xdr:col>
      <xdr:colOff>638174</xdr:colOff>
      <xdr:row>261</xdr:row>
      <xdr:rowOff>71437</xdr:rowOff>
    </xdr:from>
    <xdr:to>
      <xdr:col>13</xdr:col>
      <xdr:colOff>685800</xdr:colOff>
      <xdr:row>276</xdr:row>
      <xdr:rowOff>133350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A26E6D7-FA87-3A12-5DF6-926B9EB56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D61E6-AAE9-4FF6-B6CB-3E74F397629E}">
  <dimension ref="A2:S285"/>
  <sheetViews>
    <sheetView tabSelected="1" topLeftCell="A230" zoomScaleNormal="100" workbookViewId="0">
      <selection activeCell="F265" sqref="F265"/>
    </sheetView>
  </sheetViews>
  <sheetFormatPr defaultRowHeight="15" x14ac:dyDescent="0.25"/>
  <cols>
    <col min="1" max="1" width="3.28515625" customWidth="1"/>
    <col min="2" max="2" width="11.42578125" customWidth="1"/>
    <col min="3" max="3" width="12" customWidth="1"/>
    <col min="4" max="4" width="10.7109375" bestFit="1" customWidth="1"/>
    <col min="5" max="5" width="13.42578125" bestFit="1" customWidth="1"/>
    <col min="6" max="6" width="8.5703125" bestFit="1" customWidth="1"/>
    <col min="7" max="7" width="9.5703125" bestFit="1" customWidth="1"/>
    <col min="8" max="8" width="15" bestFit="1" customWidth="1"/>
    <col min="9" max="9" width="11" bestFit="1" customWidth="1"/>
    <col min="10" max="10" width="15" bestFit="1" customWidth="1"/>
    <col min="11" max="11" width="11" bestFit="1" customWidth="1"/>
    <col min="12" max="12" width="8" bestFit="1" customWidth="1"/>
    <col min="13" max="13" width="9.5703125" bestFit="1" customWidth="1"/>
    <col min="14" max="14" width="10.5703125" bestFit="1" customWidth="1"/>
    <col min="15" max="15" width="12.42578125" bestFit="1" customWidth="1"/>
    <col min="16" max="16" width="12.140625" bestFit="1" customWidth="1"/>
    <col min="17" max="17" width="11.5703125" customWidth="1"/>
    <col min="18" max="18" width="15.28515625" customWidth="1"/>
    <col min="23" max="23" width="11.140625" customWidth="1"/>
  </cols>
  <sheetData>
    <row r="2" spans="1:18" ht="15.75" thickBot="1" x14ac:dyDescent="0.3">
      <c r="A2" s="4"/>
      <c r="B2" s="4" t="s">
        <v>79</v>
      </c>
      <c r="M2" t="s">
        <v>33</v>
      </c>
    </row>
    <row r="3" spans="1:18" x14ac:dyDescent="0.25">
      <c r="A3" s="4"/>
      <c r="B3" t="s">
        <v>78</v>
      </c>
      <c r="M3" s="78" t="s">
        <v>59</v>
      </c>
      <c r="N3" s="133" t="s">
        <v>62</v>
      </c>
      <c r="O3" t="s">
        <v>61</v>
      </c>
      <c r="R3" s="165" t="s">
        <v>69</v>
      </c>
    </row>
    <row r="4" spans="1:18" x14ac:dyDescent="0.25">
      <c r="A4" s="4"/>
      <c r="B4" s="139" t="s">
        <v>70</v>
      </c>
      <c r="D4" s="138" t="s">
        <v>71</v>
      </c>
      <c r="M4" s="79" t="s">
        <v>58</v>
      </c>
      <c r="N4" s="134" t="s">
        <v>60</v>
      </c>
      <c r="O4" t="s">
        <v>67</v>
      </c>
      <c r="R4" s="165"/>
    </row>
    <row r="5" spans="1:18" ht="15.75" thickBot="1" x14ac:dyDescent="0.3">
      <c r="A5" s="4"/>
      <c r="B5" s="4"/>
      <c r="M5" s="80" t="s">
        <v>57</v>
      </c>
      <c r="N5" s="130" t="s">
        <v>63</v>
      </c>
      <c r="O5" t="s">
        <v>61</v>
      </c>
      <c r="R5" s="165"/>
    </row>
    <row r="6" spans="1:18" x14ac:dyDescent="0.25">
      <c r="A6" s="4"/>
      <c r="B6" s="12" t="s">
        <v>28</v>
      </c>
      <c r="K6" s="21"/>
      <c r="L6" s="21"/>
      <c r="M6" s="135" t="s">
        <v>68</v>
      </c>
    </row>
    <row r="7" spans="1:18" ht="15.75" thickBot="1" x14ac:dyDescent="0.3">
      <c r="A7" s="4"/>
      <c r="B7" t="s">
        <v>27</v>
      </c>
    </row>
    <row r="8" spans="1:18" ht="15.75" thickBot="1" x14ac:dyDescent="0.3">
      <c r="A8" s="4"/>
      <c r="B8" s="34"/>
      <c r="C8" s="63" t="s">
        <v>26</v>
      </c>
      <c r="D8" s="15" t="s">
        <v>0</v>
      </c>
      <c r="E8" s="15" t="s">
        <v>1</v>
      </c>
      <c r="F8" s="15" t="s">
        <v>2</v>
      </c>
      <c r="G8" s="15" t="s">
        <v>3</v>
      </c>
      <c r="H8" s="15" t="s">
        <v>4</v>
      </c>
      <c r="I8" s="15" t="s">
        <v>5</v>
      </c>
      <c r="J8" s="64" t="s">
        <v>72</v>
      </c>
    </row>
    <row r="9" spans="1:18" x14ac:dyDescent="0.25">
      <c r="A9" s="4"/>
      <c r="B9" s="78" t="s">
        <v>59</v>
      </c>
      <c r="C9" s="141">
        <v>12</v>
      </c>
      <c r="D9" s="16">
        <v>15.12</v>
      </c>
      <c r="E9" s="16">
        <v>16.05</v>
      </c>
      <c r="F9" s="16">
        <v>16.72</v>
      </c>
      <c r="G9" s="16">
        <v>16.93</v>
      </c>
      <c r="H9" s="16">
        <v>17.09</v>
      </c>
      <c r="I9" s="16">
        <v>17.260000000000002</v>
      </c>
      <c r="J9" s="65">
        <v>17.350000000000001</v>
      </c>
    </row>
    <row r="10" spans="1:18" x14ac:dyDescent="0.25">
      <c r="A10" s="4"/>
      <c r="B10" s="79" t="s">
        <v>58</v>
      </c>
      <c r="C10" s="142">
        <v>12</v>
      </c>
      <c r="D10" s="140">
        <v>14.94</v>
      </c>
      <c r="E10" s="140">
        <v>15.75</v>
      </c>
      <c r="F10" s="140">
        <v>16.079999999999998</v>
      </c>
      <c r="G10" s="140">
        <v>16.39</v>
      </c>
      <c r="H10" s="140">
        <v>16.62</v>
      </c>
      <c r="I10" s="140">
        <v>16.71</v>
      </c>
      <c r="J10" s="143">
        <v>16.73</v>
      </c>
    </row>
    <row r="11" spans="1:18" ht="15.75" thickBot="1" x14ac:dyDescent="0.3">
      <c r="B11" s="80" t="s">
        <v>57</v>
      </c>
      <c r="C11" s="144">
        <v>12</v>
      </c>
      <c r="D11" s="17">
        <v>16.059999999999999</v>
      </c>
      <c r="E11" s="17">
        <v>18.63</v>
      </c>
      <c r="F11" s="17">
        <v>19.350000000000001</v>
      </c>
      <c r="G11" s="17">
        <v>19.95</v>
      </c>
      <c r="H11" s="17">
        <v>20.21</v>
      </c>
      <c r="I11" s="17">
        <v>20.350000000000001</v>
      </c>
      <c r="J11" s="66">
        <v>20.48</v>
      </c>
    </row>
    <row r="12" spans="1:18" x14ac:dyDescent="0.25">
      <c r="B12" s="13"/>
      <c r="C12" s="14"/>
      <c r="D12" s="14"/>
      <c r="E12" s="14"/>
      <c r="F12" s="14"/>
      <c r="G12" s="14"/>
      <c r="H12" s="14"/>
      <c r="I12" s="14"/>
      <c r="J12" s="62"/>
    </row>
    <row r="13" spans="1:18" ht="15.75" thickBot="1" x14ac:dyDescent="0.3">
      <c r="B13" s="4" t="s">
        <v>29</v>
      </c>
    </row>
    <row r="14" spans="1:18" ht="15.75" thickBot="1" x14ac:dyDescent="0.3">
      <c r="B14" s="34"/>
      <c r="C14" s="5" t="s">
        <v>1</v>
      </c>
      <c r="D14" s="145" t="s">
        <v>2</v>
      </c>
      <c r="E14" s="145" t="s">
        <v>3</v>
      </c>
      <c r="F14" s="145" t="s">
        <v>4</v>
      </c>
      <c r="G14" s="145" t="s">
        <v>5</v>
      </c>
      <c r="H14" s="6" t="s">
        <v>72</v>
      </c>
      <c r="K14" s="14"/>
      <c r="L14" s="14"/>
    </row>
    <row r="15" spans="1:18" x14ac:dyDescent="0.25">
      <c r="B15" s="78" t="s">
        <v>59</v>
      </c>
      <c r="C15" s="1">
        <f>+E9-D9</f>
        <v>0.93000000000000149</v>
      </c>
      <c r="D15" s="146">
        <f t="shared" ref="D15:H16" si="0">+F9-E9</f>
        <v>0.66999999999999815</v>
      </c>
      <c r="E15" s="146">
        <f t="shared" si="0"/>
        <v>0.21000000000000085</v>
      </c>
      <c r="F15" s="146">
        <f t="shared" si="0"/>
        <v>0.16000000000000014</v>
      </c>
      <c r="G15" s="146">
        <f t="shared" si="0"/>
        <v>0.17000000000000171</v>
      </c>
      <c r="H15" s="7">
        <f t="shared" si="0"/>
        <v>8.9999999999999858E-2</v>
      </c>
    </row>
    <row r="16" spans="1:18" x14ac:dyDescent="0.25">
      <c r="B16" s="79" t="s">
        <v>58</v>
      </c>
      <c r="C16" s="83">
        <f>+E10-D10</f>
        <v>0.8100000000000005</v>
      </c>
      <c r="D16" s="136">
        <f t="shared" si="0"/>
        <v>0.32999999999999829</v>
      </c>
      <c r="E16" s="136">
        <f t="shared" si="0"/>
        <v>0.31000000000000227</v>
      </c>
      <c r="F16" s="136">
        <f t="shared" si="0"/>
        <v>0.23000000000000043</v>
      </c>
      <c r="G16" s="136">
        <f t="shared" si="0"/>
        <v>8.9999999999999858E-2</v>
      </c>
      <c r="H16" s="85">
        <f t="shared" si="0"/>
        <v>1.9999999999999574E-2</v>
      </c>
    </row>
    <row r="17" spans="2:8" ht="15.75" thickBot="1" x14ac:dyDescent="0.3">
      <c r="B17" s="80" t="s">
        <v>57</v>
      </c>
      <c r="C17" s="2">
        <f>+E11-D11</f>
        <v>2.5700000000000003</v>
      </c>
      <c r="D17" s="137">
        <f t="shared" ref="D17:H17" si="1">+F11-E11</f>
        <v>0.72000000000000242</v>
      </c>
      <c r="E17" s="137">
        <f t="shared" si="1"/>
        <v>0.59999999999999787</v>
      </c>
      <c r="F17" s="137">
        <f t="shared" si="1"/>
        <v>0.26000000000000156</v>
      </c>
      <c r="G17" s="137">
        <f t="shared" si="1"/>
        <v>0.14000000000000057</v>
      </c>
      <c r="H17" s="86">
        <f t="shared" si="1"/>
        <v>0.12999999999999901</v>
      </c>
    </row>
    <row r="32" spans="2:8" x14ac:dyDescent="0.25">
      <c r="B32" s="4"/>
    </row>
    <row r="33" spans="1:19" x14ac:dyDescent="0.25">
      <c r="B33" s="4"/>
    </row>
    <row r="34" spans="1:19" x14ac:dyDescent="0.25">
      <c r="B34" s="4"/>
    </row>
    <row r="37" spans="1:19" ht="15.75" thickBot="1" x14ac:dyDescent="0.3">
      <c r="B37" t="s">
        <v>6</v>
      </c>
      <c r="S37" s="24"/>
    </row>
    <row r="38" spans="1:19" ht="15.75" thickBot="1" x14ac:dyDescent="0.3">
      <c r="B38" s="3"/>
      <c r="C38" s="9" t="s">
        <v>7</v>
      </c>
      <c r="D38" s="67" t="s">
        <v>8</v>
      </c>
      <c r="E38" s="87" t="s">
        <v>31</v>
      </c>
      <c r="F38" s="19" t="s">
        <v>32</v>
      </c>
      <c r="R38" s="4"/>
      <c r="S38" s="24"/>
    </row>
    <row r="39" spans="1:19" x14ac:dyDescent="0.25">
      <c r="B39" s="78" t="s">
        <v>59</v>
      </c>
      <c r="C39" s="1">
        <v>55.4</v>
      </c>
      <c r="D39" s="7">
        <v>50.5</v>
      </c>
      <c r="E39" s="81">
        <f>AVERAGE(C39:D39)</f>
        <v>52.95</v>
      </c>
      <c r="F39" s="20">
        <f>+E39*9.81/(1000000*0.004*0.004)</f>
        <v>32.464968750000004</v>
      </c>
      <c r="R39" s="25"/>
      <c r="S39" s="26"/>
    </row>
    <row r="40" spans="1:19" x14ac:dyDescent="0.25">
      <c r="B40" s="79" t="s">
        <v>58</v>
      </c>
      <c r="C40" s="83">
        <v>75.099999999999994</v>
      </c>
      <c r="D40" s="85">
        <v>74.7</v>
      </c>
      <c r="E40" s="84">
        <f t="shared" ref="E40" si="2">AVERAGE(C40:D40)</f>
        <v>74.900000000000006</v>
      </c>
      <c r="F40" s="20">
        <f t="shared" ref="F40:F41" si="3">+E40*9.81/(1000000*0.004*0.004)</f>
        <v>45.923062500000007</v>
      </c>
      <c r="G40" s="70">
        <f>+E40/E39-1</f>
        <v>0.41454202077431535</v>
      </c>
      <c r="R40" s="4"/>
      <c r="S40" s="26"/>
    </row>
    <row r="41" spans="1:19" ht="15.75" thickBot="1" x14ac:dyDescent="0.3">
      <c r="A41" s="75" t="s">
        <v>64</v>
      </c>
      <c r="B41" s="80" t="s">
        <v>57</v>
      </c>
      <c r="C41" s="2"/>
      <c r="D41" s="86"/>
      <c r="E41" s="82">
        <v>77.8</v>
      </c>
      <c r="F41" s="20">
        <f t="shared" si="3"/>
        <v>47.701124999999998</v>
      </c>
      <c r="R41" s="4"/>
      <c r="S41" s="26"/>
    </row>
    <row r="42" spans="1:19" x14ac:dyDescent="0.25">
      <c r="B42" t="s">
        <v>24</v>
      </c>
      <c r="C42" s="14"/>
      <c r="D42" s="14"/>
      <c r="E42" s="24"/>
      <c r="F42" s="20"/>
    </row>
    <row r="43" spans="1:19" x14ac:dyDescent="0.25">
      <c r="B43" t="s">
        <v>65</v>
      </c>
    </row>
    <row r="47" spans="1:19" x14ac:dyDescent="0.25">
      <c r="B47" s="8"/>
      <c r="M47" s="29"/>
    </row>
    <row r="48" spans="1:19" x14ac:dyDescent="0.25">
      <c r="B48" s="8"/>
      <c r="M48" s="29"/>
    </row>
    <row r="49" spans="1:13" x14ac:dyDescent="0.25">
      <c r="B49" s="8"/>
      <c r="M49" s="29"/>
    </row>
    <row r="50" spans="1:13" ht="15.75" thickBot="1" x14ac:dyDescent="0.3">
      <c r="B50" t="s">
        <v>10</v>
      </c>
      <c r="M50" s="29"/>
    </row>
    <row r="51" spans="1:13" ht="15.75" thickBot="1" x14ac:dyDescent="0.3">
      <c r="B51" s="3"/>
      <c r="C51" s="5" t="s">
        <v>7</v>
      </c>
      <c r="D51" s="6" t="s">
        <v>8</v>
      </c>
      <c r="E51" s="87" t="s">
        <v>9</v>
      </c>
      <c r="F51" s="19" t="s">
        <v>32</v>
      </c>
      <c r="M51" s="29"/>
    </row>
    <row r="52" spans="1:13" x14ac:dyDescent="0.25">
      <c r="B52" s="78" t="s">
        <v>59</v>
      </c>
      <c r="C52" s="1">
        <v>23.6</v>
      </c>
      <c r="D52" s="7">
        <v>18.5</v>
      </c>
      <c r="E52" s="81">
        <f>AVERAGE(C52:D52)</f>
        <v>21.05</v>
      </c>
      <c r="F52" s="20">
        <f>+E52*9.81/(1000000*0.004*0.004)</f>
        <v>12.906281250000001</v>
      </c>
      <c r="G52" s="70">
        <f>+E52/E53-1</f>
        <v>-0.30870279146141211</v>
      </c>
      <c r="M52" s="29"/>
    </row>
    <row r="53" spans="1:13" x14ac:dyDescent="0.25">
      <c r="B53" s="79" t="s">
        <v>58</v>
      </c>
      <c r="C53" s="83">
        <v>26.9</v>
      </c>
      <c r="D53" s="85">
        <v>34</v>
      </c>
      <c r="E53" s="84">
        <f>AVERAGE(C53:D53)</f>
        <v>30.45</v>
      </c>
      <c r="F53" s="20">
        <f>+E53*9.81/(1000000*0.004*0.004)</f>
        <v>18.669656249999999</v>
      </c>
      <c r="M53" s="29"/>
    </row>
    <row r="54" spans="1:13" ht="15.75" thickBot="1" x14ac:dyDescent="0.3">
      <c r="A54" s="75" t="s">
        <v>64</v>
      </c>
      <c r="B54" s="80" t="s">
        <v>57</v>
      </c>
      <c r="C54" s="2"/>
      <c r="D54" s="86"/>
      <c r="E54" s="82">
        <v>31.9</v>
      </c>
      <c r="F54" s="20">
        <f>+E54*9.81/(1000000*0.004*0.004)</f>
        <v>19.558687500000001</v>
      </c>
      <c r="M54" s="29"/>
    </row>
    <row r="55" spans="1:13" x14ac:dyDescent="0.25">
      <c r="B55" t="s">
        <v>25</v>
      </c>
      <c r="C55" s="14"/>
      <c r="D55" s="14"/>
      <c r="E55" s="24"/>
      <c r="F55" s="20"/>
      <c r="M55" s="29"/>
    </row>
    <row r="56" spans="1:13" x14ac:dyDescent="0.25">
      <c r="B56" t="s">
        <v>65</v>
      </c>
      <c r="C56" s="14"/>
      <c r="D56" s="14"/>
      <c r="E56" s="24"/>
      <c r="F56" s="20"/>
      <c r="M56" s="29"/>
    </row>
    <row r="57" spans="1:13" x14ac:dyDescent="0.25">
      <c r="M57" s="29"/>
    </row>
    <row r="58" spans="1:13" x14ac:dyDescent="0.25">
      <c r="B58" s="8"/>
      <c r="M58" s="29"/>
    </row>
    <row r="59" spans="1:13" x14ac:dyDescent="0.25">
      <c r="B59" s="8"/>
      <c r="M59" s="29"/>
    </row>
    <row r="60" spans="1:13" x14ac:dyDescent="0.25">
      <c r="M60" s="29"/>
    </row>
    <row r="61" spans="1:13" x14ac:dyDescent="0.25">
      <c r="M61" s="29"/>
    </row>
    <row r="62" spans="1:13" x14ac:dyDescent="0.25">
      <c r="M62" s="29"/>
    </row>
    <row r="63" spans="1:13" x14ac:dyDescent="0.25">
      <c r="M63" s="29"/>
    </row>
    <row r="64" spans="1:13" x14ac:dyDescent="0.25">
      <c r="M64" s="29"/>
    </row>
    <row r="65" spans="1:13" x14ac:dyDescent="0.25">
      <c r="M65" s="29"/>
    </row>
    <row r="66" spans="1:13" x14ac:dyDescent="0.25">
      <c r="M66" s="29"/>
    </row>
    <row r="67" spans="1:13" x14ac:dyDescent="0.25">
      <c r="B67" s="4"/>
      <c r="M67" s="29"/>
    </row>
    <row r="68" spans="1:13" x14ac:dyDescent="0.25">
      <c r="B68" s="4"/>
      <c r="M68" s="29"/>
    </row>
    <row r="69" spans="1:13" ht="15.75" thickBot="1" x14ac:dyDescent="0.3">
      <c r="B69" t="s">
        <v>12</v>
      </c>
      <c r="M69" s="29"/>
    </row>
    <row r="70" spans="1:13" ht="15.75" thickBot="1" x14ac:dyDescent="0.3">
      <c r="B70" s="3"/>
      <c r="C70" s="10" t="s">
        <v>13</v>
      </c>
      <c r="D70" s="19" t="s">
        <v>32</v>
      </c>
      <c r="M70" s="29"/>
    </row>
    <row r="71" spans="1:13" x14ac:dyDescent="0.25">
      <c r="B71" s="78" t="s">
        <v>59</v>
      </c>
      <c r="C71" s="18">
        <v>116.6</v>
      </c>
      <c r="D71" s="20">
        <f>+C71*9.81/(1000000*2*0.005*0.005*PI()/4)</f>
        <v>29.127799205742736</v>
      </c>
      <c r="M71" s="29"/>
    </row>
    <row r="72" spans="1:13" x14ac:dyDescent="0.25">
      <c r="B72" s="79" t="s">
        <v>58</v>
      </c>
      <c r="C72" s="88">
        <v>124.8</v>
      </c>
      <c r="D72" s="20">
        <f>+C72*9.81/(1000000*2*0.005*0.005*PI()/4)</f>
        <v>31.176237914894458</v>
      </c>
      <c r="E72" s="70"/>
      <c r="M72" s="29"/>
    </row>
    <row r="73" spans="1:13" ht="15.75" thickBot="1" x14ac:dyDescent="0.3">
      <c r="A73" t="s">
        <v>64</v>
      </c>
      <c r="B73" s="80" t="s">
        <v>57</v>
      </c>
      <c r="C73" s="89">
        <v>120.2</v>
      </c>
      <c r="D73" s="20">
        <f>+C73*9.81/(1000000*2*0.005*0.005*PI()/4)</f>
        <v>30.027113760980079</v>
      </c>
      <c r="M73" s="29"/>
    </row>
    <row r="74" spans="1:13" x14ac:dyDescent="0.25">
      <c r="B74" s="4" t="s">
        <v>14</v>
      </c>
      <c r="C74" s="24"/>
      <c r="D74" s="20"/>
      <c r="M74" s="29"/>
    </row>
    <row r="75" spans="1:13" x14ac:dyDescent="0.25">
      <c r="B75" t="s">
        <v>65</v>
      </c>
      <c r="M75" s="29"/>
    </row>
    <row r="76" spans="1:13" x14ac:dyDescent="0.25">
      <c r="B76" s="4"/>
      <c r="M76" s="29"/>
    </row>
    <row r="77" spans="1:13" x14ac:dyDescent="0.25">
      <c r="B77" s="4"/>
      <c r="M77" s="29"/>
    </row>
    <row r="78" spans="1:13" x14ac:dyDescent="0.25">
      <c r="B78" s="4"/>
      <c r="M78" s="29"/>
    </row>
    <row r="79" spans="1:13" x14ac:dyDescent="0.25">
      <c r="B79" s="4"/>
      <c r="M79" s="29"/>
    </row>
    <row r="80" spans="1:13" x14ac:dyDescent="0.25">
      <c r="B80" s="4"/>
      <c r="M80" s="29"/>
    </row>
    <row r="81" spans="2:13" x14ac:dyDescent="0.25">
      <c r="B81" s="4"/>
      <c r="M81" s="29"/>
    </row>
    <row r="82" spans="2:13" x14ac:dyDescent="0.25">
      <c r="B82" s="4"/>
      <c r="M82" s="29"/>
    </row>
    <row r="83" spans="2:13" x14ac:dyDescent="0.25">
      <c r="B83" s="4"/>
      <c r="M83" s="29"/>
    </row>
    <row r="84" spans="2:13" x14ac:dyDescent="0.25">
      <c r="B84" s="4"/>
      <c r="M84" s="29"/>
    </row>
    <row r="85" spans="2:13" x14ac:dyDescent="0.25">
      <c r="B85" s="4"/>
      <c r="M85" s="29"/>
    </row>
    <row r="86" spans="2:13" x14ac:dyDescent="0.25">
      <c r="B86" s="4"/>
      <c r="M86" s="29"/>
    </row>
    <row r="87" spans="2:13" x14ac:dyDescent="0.25">
      <c r="B87" s="4"/>
      <c r="M87" s="29"/>
    </row>
    <row r="88" spans="2:13" x14ac:dyDescent="0.25">
      <c r="B88" s="4"/>
      <c r="M88" s="29"/>
    </row>
    <row r="89" spans="2:13" x14ac:dyDescent="0.25">
      <c r="B89" s="4"/>
      <c r="M89" s="29"/>
    </row>
    <row r="90" spans="2:13" x14ac:dyDescent="0.25">
      <c r="B90" s="4"/>
      <c r="M90" s="29"/>
    </row>
    <row r="91" spans="2:13" x14ac:dyDescent="0.25">
      <c r="B91" s="4"/>
      <c r="M91" s="29"/>
    </row>
    <row r="92" spans="2:13" x14ac:dyDescent="0.25">
      <c r="B92" s="4"/>
      <c r="M92" s="29"/>
    </row>
    <row r="93" spans="2:13" x14ac:dyDescent="0.25">
      <c r="B93" s="4"/>
      <c r="M93" s="29"/>
    </row>
    <row r="94" spans="2:13" x14ac:dyDescent="0.25">
      <c r="B94" s="4"/>
      <c r="M94" s="29"/>
    </row>
    <row r="95" spans="2:13" x14ac:dyDescent="0.25">
      <c r="B95" s="4"/>
      <c r="M95" s="29"/>
    </row>
    <row r="96" spans="2:13" x14ac:dyDescent="0.25">
      <c r="B96" s="4"/>
      <c r="M96" s="29"/>
    </row>
    <row r="97" spans="2:13" x14ac:dyDescent="0.25">
      <c r="B97" s="4"/>
      <c r="M97" s="29"/>
    </row>
    <row r="98" spans="2:13" x14ac:dyDescent="0.25">
      <c r="B98" s="4"/>
      <c r="M98" s="29"/>
    </row>
    <row r="99" spans="2:13" x14ac:dyDescent="0.25">
      <c r="B99" s="4"/>
      <c r="M99" s="29"/>
    </row>
    <row r="100" spans="2:13" x14ac:dyDescent="0.25">
      <c r="B100" s="4"/>
      <c r="M100" s="29"/>
    </row>
    <row r="101" spans="2:13" x14ac:dyDescent="0.25">
      <c r="B101" s="8"/>
      <c r="M101" s="29"/>
    </row>
    <row r="102" spans="2:13" x14ac:dyDescent="0.25">
      <c r="B102" s="8"/>
      <c r="M102" s="29"/>
    </row>
    <row r="103" spans="2:13" ht="15.75" thickBot="1" x14ac:dyDescent="0.3">
      <c r="B103" t="s">
        <v>51</v>
      </c>
      <c r="M103" s="29"/>
    </row>
    <row r="104" spans="2:13" ht="15.75" thickBot="1" x14ac:dyDescent="0.3">
      <c r="B104" s="30"/>
      <c r="C104" s="31" t="s">
        <v>34</v>
      </c>
      <c r="D104" s="32" t="s">
        <v>35</v>
      </c>
      <c r="E104" s="32" t="s">
        <v>36</v>
      </c>
      <c r="F104" s="33" t="s">
        <v>37</v>
      </c>
      <c r="M104" s="29"/>
    </row>
    <row r="105" spans="2:13" x14ac:dyDescent="0.25">
      <c r="B105" s="78" t="s">
        <v>59</v>
      </c>
      <c r="C105" s="72">
        <f>+Sheet1!D136</f>
        <v>0.32</v>
      </c>
      <c r="D105" s="73">
        <f>+Sheet1!G136</f>
        <v>0.66</v>
      </c>
      <c r="E105" s="73">
        <f>+Sheet1!J136</f>
        <v>1.29</v>
      </c>
      <c r="F105" s="74">
        <f>+Sheet1!M136</f>
        <v>2.98</v>
      </c>
      <c r="M105" s="29"/>
    </row>
    <row r="106" spans="2:13" x14ac:dyDescent="0.25">
      <c r="B106" s="79" t="s">
        <v>58</v>
      </c>
      <c r="C106" s="91">
        <f>+Sheet1!D137</f>
        <v>0.27</v>
      </c>
      <c r="D106" s="90">
        <f>+Sheet1!G137</f>
        <v>0.53</v>
      </c>
      <c r="E106" s="90">
        <f>+Sheet1!J137</f>
        <v>1.04</v>
      </c>
      <c r="F106" s="92">
        <f>+Sheet1!M137</f>
        <v>2.4900000000000002</v>
      </c>
      <c r="M106" s="29"/>
    </row>
    <row r="107" spans="2:13" ht="15.75" thickBot="1" x14ac:dyDescent="0.3">
      <c r="B107" s="80" t="s">
        <v>57</v>
      </c>
      <c r="C107" s="93">
        <f>+Sheet1!D138</f>
        <v>0.45</v>
      </c>
      <c r="D107" s="94">
        <f>+Sheet1!G138</f>
        <v>0.88</v>
      </c>
      <c r="E107" s="94">
        <f>+Sheet1!J138</f>
        <v>1.7</v>
      </c>
      <c r="F107" s="95">
        <f>+Sheet1!M138</f>
        <v>3.77</v>
      </c>
      <c r="M107" s="29"/>
    </row>
    <row r="108" spans="2:13" x14ac:dyDescent="0.25">
      <c r="B108" t="s">
        <v>11</v>
      </c>
      <c r="C108" s="24"/>
      <c r="D108" s="14"/>
      <c r="E108" s="49"/>
      <c r="F108" s="49"/>
      <c r="M108" s="29"/>
    </row>
    <row r="109" spans="2:13" x14ac:dyDescent="0.25">
      <c r="B109" s="47" t="s">
        <v>52</v>
      </c>
      <c r="C109" s="24"/>
      <c r="D109" s="14"/>
      <c r="E109" s="49"/>
      <c r="F109" s="49"/>
      <c r="M109" s="29"/>
    </row>
    <row r="110" spans="2:13" x14ac:dyDescent="0.25">
      <c r="B110" s="29" t="s">
        <v>54</v>
      </c>
      <c r="M110" s="29"/>
    </row>
    <row r="111" spans="2:13" x14ac:dyDescent="0.25">
      <c r="M111" s="29"/>
    </row>
    <row r="112" spans="2:13" x14ac:dyDescent="0.25">
      <c r="B112" s="47"/>
      <c r="M112" s="29"/>
    </row>
    <row r="113" spans="2:13" x14ac:dyDescent="0.25">
      <c r="B113" s="47"/>
      <c r="M113" s="29"/>
    </row>
    <row r="114" spans="2:13" x14ac:dyDescent="0.25">
      <c r="B114" s="47"/>
      <c r="M114" s="29"/>
    </row>
    <row r="115" spans="2:13" x14ac:dyDescent="0.25">
      <c r="B115" s="47"/>
      <c r="M115" s="29"/>
    </row>
    <row r="116" spans="2:13" x14ac:dyDescent="0.25">
      <c r="B116" s="47"/>
      <c r="M116" s="29"/>
    </row>
    <row r="117" spans="2:13" x14ac:dyDescent="0.25">
      <c r="B117" s="47"/>
      <c r="M117" s="29"/>
    </row>
    <row r="118" spans="2:13" x14ac:dyDescent="0.25">
      <c r="B118" s="47"/>
      <c r="M118" s="29"/>
    </row>
    <row r="119" spans="2:13" x14ac:dyDescent="0.25">
      <c r="B119" s="47"/>
      <c r="M119" s="29"/>
    </row>
    <row r="120" spans="2:13" x14ac:dyDescent="0.25">
      <c r="B120" s="47"/>
      <c r="M120" s="29"/>
    </row>
    <row r="121" spans="2:13" x14ac:dyDescent="0.25">
      <c r="B121" s="47"/>
      <c r="M121" s="29"/>
    </row>
    <row r="122" spans="2:13" x14ac:dyDescent="0.25">
      <c r="B122" s="47"/>
      <c r="M122" s="29"/>
    </row>
    <row r="123" spans="2:13" x14ac:dyDescent="0.25">
      <c r="B123" s="47"/>
      <c r="M123" s="29"/>
    </row>
    <row r="124" spans="2:13" x14ac:dyDescent="0.25">
      <c r="B124" s="47"/>
      <c r="M124" s="29"/>
    </row>
    <row r="125" spans="2:13" x14ac:dyDescent="0.25">
      <c r="B125" s="47"/>
      <c r="M125" s="29"/>
    </row>
    <row r="126" spans="2:13" x14ac:dyDescent="0.25">
      <c r="B126" s="47"/>
      <c r="M126" s="29"/>
    </row>
    <row r="127" spans="2:13" x14ac:dyDescent="0.25">
      <c r="B127" s="47"/>
      <c r="M127" s="29"/>
    </row>
    <row r="128" spans="2:13" x14ac:dyDescent="0.25">
      <c r="B128" s="47"/>
      <c r="M128" s="29"/>
    </row>
    <row r="129" spans="2:14" x14ac:dyDescent="0.25">
      <c r="B129" s="47"/>
      <c r="M129" s="29"/>
    </row>
    <row r="130" spans="2:14" x14ac:dyDescent="0.25">
      <c r="B130" s="47"/>
      <c r="M130" s="29"/>
    </row>
    <row r="131" spans="2:14" x14ac:dyDescent="0.25">
      <c r="B131" s="47"/>
      <c r="M131" s="29"/>
    </row>
    <row r="132" spans="2:14" x14ac:dyDescent="0.25">
      <c r="B132" s="47"/>
      <c r="M132" s="29"/>
    </row>
    <row r="133" spans="2:14" x14ac:dyDescent="0.25">
      <c r="B133" s="47"/>
      <c r="M133" s="29"/>
    </row>
    <row r="134" spans="2:14" ht="15.75" thickBot="1" x14ac:dyDescent="0.3">
      <c r="B134" t="s">
        <v>50</v>
      </c>
    </row>
    <row r="135" spans="2:14" ht="15.75" thickBot="1" x14ac:dyDescent="0.3">
      <c r="B135" s="34"/>
      <c r="C135" s="35" t="s">
        <v>39</v>
      </c>
      <c r="D135" s="36" t="s">
        <v>38</v>
      </c>
      <c r="E135" s="37" t="s">
        <v>41</v>
      </c>
      <c r="F135" s="38" t="s">
        <v>40</v>
      </c>
      <c r="G135" s="39" t="s">
        <v>42</v>
      </c>
      <c r="H135" s="40" t="s">
        <v>43</v>
      </c>
      <c r="I135" s="41" t="s">
        <v>44</v>
      </c>
      <c r="J135" s="42" t="s">
        <v>45</v>
      </c>
      <c r="K135" s="43" t="s">
        <v>46</v>
      </c>
      <c r="L135" s="44" t="s">
        <v>47</v>
      </c>
      <c r="M135" s="45" t="s">
        <v>48</v>
      </c>
      <c r="N135" s="46" t="s">
        <v>49</v>
      </c>
    </row>
    <row r="136" spans="2:14" x14ac:dyDescent="0.25">
      <c r="B136" s="76" t="s">
        <v>59</v>
      </c>
      <c r="C136" s="96">
        <v>0.32</v>
      </c>
      <c r="D136" s="97">
        <v>0.32</v>
      </c>
      <c r="E136" s="98">
        <v>0.33</v>
      </c>
      <c r="F136" s="99">
        <v>0.65</v>
      </c>
      <c r="G136" s="100">
        <v>0.66</v>
      </c>
      <c r="H136" s="101">
        <v>0.66</v>
      </c>
      <c r="I136" s="102">
        <v>1.28</v>
      </c>
      <c r="J136" s="103">
        <v>1.29</v>
      </c>
      <c r="K136" s="104">
        <v>1.3</v>
      </c>
      <c r="L136" s="105">
        <v>2.8</v>
      </c>
      <c r="M136" s="106">
        <v>2.98</v>
      </c>
      <c r="N136" s="107">
        <v>3.04</v>
      </c>
    </row>
    <row r="137" spans="2:14" x14ac:dyDescent="0.25">
      <c r="B137" s="77" t="s">
        <v>58</v>
      </c>
      <c r="C137" s="50">
        <v>0.26</v>
      </c>
      <c r="D137" s="51">
        <v>0.27</v>
      </c>
      <c r="E137" s="52">
        <v>0.27</v>
      </c>
      <c r="F137" s="53">
        <v>0.53</v>
      </c>
      <c r="G137" s="54">
        <v>0.53</v>
      </c>
      <c r="H137" s="55">
        <v>0.53</v>
      </c>
      <c r="I137" s="56">
        <v>1.01</v>
      </c>
      <c r="J137" s="57">
        <v>1.04</v>
      </c>
      <c r="K137" s="58">
        <v>1.05</v>
      </c>
      <c r="L137" s="59">
        <v>2.2799999999999998</v>
      </c>
      <c r="M137" s="60">
        <v>2.4900000000000002</v>
      </c>
      <c r="N137" s="61">
        <v>2.59</v>
      </c>
    </row>
    <row r="138" spans="2:14" ht="15.75" thickBot="1" x14ac:dyDescent="0.3">
      <c r="B138" s="71" t="s">
        <v>57</v>
      </c>
      <c r="C138" s="108">
        <v>0.44</v>
      </c>
      <c r="D138" s="109">
        <v>0.45</v>
      </c>
      <c r="E138" s="110">
        <v>0.46</v>
      </c>
      <c r="F138" s="111">
        <v>0.87</v>
      </c>
      <c r="G138" s="112">
        <v>0.88</v>
      </c>
      <c r="H138" s="113">
        <v>0.88</v>
      </c>
      <c r="I138" s="114">
        <v>1.67</v>
      </c>
      <c r="J138" s="115">
        <v>1.7</v>
      </c>
      <c r="K138" s="116">
        <v>1.71</v>
      </c>
      <c r="L138" s="117">
        <v>3.61</v>
      </c>
      <c r="M138" s="118">
        <v>3.77</v>
      </c>
      <c r="N138" s="119">
        <v>3.83</v>
      </c>
    </row>
    <row r="139" spans="2:14" x14ac:dyDescent="0.25">
      <c r="B139" s="47"/>
      <c r="M139" s="29"/>
    </row>
    <row r="140" spans="2:14" x14ac:dyDescent="0.25">
      <c r="B140" s="47"/>
      <c r="M140" s="29"/>
    </row>
    <row r="141" spans="2:14" x14ac:dyDescent="0.25">
      <c r="B141" s="47"/>
      <c r="M141" s="29"/>
    </row>
    <row r="142" spans="2:14" x14ac:dyDescent="0.25">
      <c r="B142" s="47"/>
      <c r="M142" s="29"/>
    </row>
    <row r="143" spans="2:14" x14ac:dyDescent="0.25">
      <c r="B143" s="47"/>
      <c r="M143" s="29"/>
    </row>
    <row r="144" spans="2:14" x14ac:dyDescent="0.25">
      <c r="B144" s="47"/>
      <c r="M144" s="29"/>
    </row>
    <row r="145" spans="2:13" x14ac:dyDescent="0.25">
      <c r="B145" s="47"/>
      <c r="M145" s="29"/>
    </row>
    <row r="146" spans="2:13" x14ac:dyDescent="0.25">
      <c r="B146" s="47"/>
      <c r="M146" s="29"/>
    </row>
    <row r="147" spans="2:13" x14ac:dyDescent="0.25">
      <c r="B147" s="47"/>
      <c r="M147" s="29"/>
    </row>
    <row r="148" spans="2:13" x14ac:dyDescent="0.25">
      <c r="B148" s="47"/>
      <c r="M148" s="29"/>
    </row>
    <row r="149" spans="2:13" x14ac:dyDescent="0.25">
      <c r="B149" s="47"/>
      <c r="M149" s="29"/>
    </row>
    <row r="150" spans="2:13" x14ac:dyDescent="0.25">
      <c r="B150" s="47"/>
      <c r="M150" s="29"/>
    </row>
    <row r="151" spans="2:13" x14ac:dyDescent="0.25">
      <c r="B151" s="47"/>
      <c r="M151" s="29"/>
    </row>
    <row r="152" spans="2:13" x14ac:dyDescent="0.25">
      <c r="B152" s="47"/>
      <c r="M152" s="29"/>
    </row>
    <row r="153" spans="2:13" x14ac:dyDescent="0.25">
      <c r="B153" s="47"/>
      <c r="M153" s="29"/>
    </row>
    <row r="154" spans="2:13" x14ac:dyDescent="0.25">
      <c r="B154" s="47"/>
      <c r="M154" s="29"/>
    </row>
    <row r="155" spans="2:13" x14ac:dyDescent="0.25">
      <c r="B155" s="47"/>
      <c r="M155" s="29"/>
    </row>
    <row r="156" spans="2:13" x14ac:dyDescent="0.25">
      <c r="B156" s="47"/>
      <c r="M156" s="29"/>
    </row>
    <row r="157" spans="2:13" x14ac:dyDescent="0.25">
      <c r="B157" s="47"/>
      <c r="M157" s="29"/>
    </row>
    <row r="158" spans="2:13" x14ac:dyDescent="0.25">
      <c r="B158" s="47"/>
      <c r="M158" s="29"/>
    </row>
    <row r="159" spans="2:13" x14ac:dyDescent="0.25">
      <c r="B159" s="47"/>
      <c r="M159" s="29"/>
    </row>
    <row r="160" spans="2:13" x14ac:dyDescent="0.25">
      <c r="B160" s="47"/>
      <c r="M160" s="29"/>
    </row>
    <row r="161" spans="2:13" x14ac:dyDescent="0.25">
      <c r="B161" s="47"/>
      <c r="M161" s="29"/>
    </row>
    <row r="162" spans="2:13" x14ac:dyDescent="0.25">
      <c r="B162" s="47"/>
      <c r="M162" s="29"/>
    </row>
    <row r="163" spans="2:13" x14ac:dyDescent="0.25">
      <c r="B163" s="47"/>
      <c r="M163" s="29"/>
    </row>
    <row r="164" spans="2:13" x14ac:dyDescent="0.25">
      <c r="B164" s="47"/>
      <c r="M164" s="29"/>
    </row>
    <row r="165" spans="2:13" x14ac:dyDescent="0.25">
      <c r="B165" s="47"/>
      <c r="M165" s="29"/>
    </row>
    <row r="166" spans="2:13" x14ac:dyDescent="0.25">
      <c r="B166" s="47"/>
      <c r="M166" s="29"/>
    </row>
    <row r="167" spans="2:13" x14ac:dyDescent="0.25">
      <c r="B167" s="47"/>
      <c r="M167" s="29"/>
    </row>
    <row r="168" spans="2:13" x14ac:dyDescent="0.25">
      <c r="B168" s="47"/>
      <c r="M168" s="29"/>
    </row>
    <row r="169" spans="2:13" x14ac:dyDescent="0.25">
      <c r="B169" s="47"/>
      <c r="M169" s="29"/>
    </row>
    <row r="170" spans="2:13" x14ac:dyDescent="0.25">
      <c r="B170" s="47"/>
      <c r="M170" s="29"/>
    </row>
    <row r="171" spans="2:13" x14ac:dyDescent="0.25">
      <c r="B171" s="47"/>
      <c r="M171" s="29"/>
    </row>
    <row r="172" spans="2:13" x14ac:dyDescent="0.25">
      <c r="B172" s="47"/>
      <c r="M172" s="29"/>
    </row>
    <row r="173" spans="2:13" x14ac:dyDescent="0.25">
      <c r="B173" s="47"/>
      <c r="M173" s="29"/>
    </row>
    <row r="174" spans="2:13" x14ac:dyDescent="0.25">
      <c r="B174" s="47"/>
      <c r="M174" s="29"/>
    </row>
    <row r="175" spans="2:13" x14ac:dyDescent="0.25">
      <c r="B175" s="47"/>
      <c r="M175" s="29"/>
    </row>
    <row r="176" spans="2:13" x14ac:dyDescent="0.25">
      <c r="B176" s="47"/>
      <c r="M176" s="29"/>
    </row>
    <row r="177" spans="1:13" x14ac:dyDescent="0.25">
      <c r="B177" s="47"/>
      <c r="M177" s="29"/>
    </row>
    <row r="178" spans="1:13" x14ac:dyDescent="0.25">
      <c r="B178" s="47"/>
      <c r="M178" s="29"/>
    </row>
    <row r="179" spans="1:13" x14ac:dyDescent="0.25">
      <c r="B179" s="47"/>
      <c r="M179" s="29"/>
    </row>
    <row r="180" spans="1:13" x14ac:dyDescent="0.25">
      <c r="B180" s="47"/>
      <c r="M180" s="29"/>
    </row>
    <row r="181" spans="1:13" x14ac:dyDescent="0.25">
      <c r="B181" s="47"/>
      <c r="M181" s="29"/>
    </row>
    <row r="182" spans="1:13" ht="15.75" thickBot="1" x14ac:dyDescent="0.3">
      <c r="B182" t="s">
        <v>20</v>
      </c>
      <c r="M182" s="29"/>
    </row>
    <row r="183" spans="1:13" ht="15.75" thickBot="1" x14ac:dyDescent="0.3">
      <c r="B183" s="3"/>
      <c r="C183" s="120" t="s">
        <v>21</v>
      </c>
      <c r="D183" s="123" t="s">
        <v>22</v>
      </c>
      <c r="E183" s="127" t="s">
        <v>23</v>
      </c>
      <c r="M183" s="29"/>
    </row>
    <row r="184" spans="1:13" x14ac:dyDescent="0.25">
      <c r="B184" s="78" t="s">
        <v>59</v>
      </c>
      <c r="C184" s="11">
        <v>0.9</v>
      </c>
      <c r="D184" s="124">
        <v>0.9</v>
      </c>
      <c r="E184" s="68">
        <v>0.3</v>
      </c>
      <c r="M184" s="29"/>
    </row>
    <row r="185" spans="1:13" x14ac:dyDescent="0.25">
      <c r="B185" s="79" t="s">
        <v>58</v>
      </c>
      <c r="C185" s="121">
        <v>0.8</v>
      </c>
      <c r="D185" s="125">
        <v>1.1000000000000001</v>
      </c>
      <c r="E185" s="128">
        <v>1</v>
      </c>
      <c r="M185" s="29"/>
    </row>
    <row r="186" spans="1:13" ht="15.75" thickBot="1" x14ac:dyDescent="0.3">
      <c r="A186" t="s">
        <v>64</v>
      </c>
      <c r="B186" s="80" t="s">
        <v>57</v>
      </c>
      <c r="C186" s="122">
        <v>1</v>
      </c>
      <c r="D186" s="126">
        <v>1.3</v>
      </c>
      <c r="E186" s="69"/>
      <c r="M186" s="29"/>
    </row>
    <row r="187" spans="1:13" x14ac:dyDescent="0.25">
      <c r="B187" t="s">
        <v>65</v>
      </c>
      <c r="C187" s="24"/>
      <c r="D187" s="14"/>
      <c r="E187" s="14"/>
      <c r="M187" s="29"/>
    </row>
    <row r="188" spans="1:13" x14ac:dyDescent="0.25">
      <c r="B188" s="47"/>
      <c r="M188" s="29"/>
    </row>
    <row r="189" spans="1:13" x14ac:dyDescent="0.25">
      <c r="B189" s="47"/>
      <c r="M189" s="29"/>
    </row>
    <row r="190" spans="1:13" x14ac:dyDescent="0.25">
      <c r="B190" s="47"/>
      <c r="M190" s="29"/>
    </row>
    <row r="191" spans="1:13" x14ac:dyDescent="0.25">
      <c r="B191" s="47"/>
      <c r="M191" s="29"/>
    </row>
    <row r="192" spans="1:13" x14ac:dyDescent="0.25">
      <c r="B192" s="47"/>
      <c r="M192" s="29"/>
    </row>
    <row r="193" spans="2:13" x14ac:dyDescent="0.25">
      <c r="B193" s="47"/>
      <c r="M193" s="29"/>
    </row>
    <row r="194" spans="2:13" x14ac:dyDescent="0.25">
      <c r="B194" s="47"/>
      <c r="M194" s="29"/>
    </row>
    <row r="195" spans="2:13" x14ac:dyDescent="0.25">
      <c r="B195" s="47"/>
      <c r="M195" s="29"/>
    </row>
    <row r="196" spans="2:13" x14ac:dyDescent="0.25">
      <c r="B196" s="47"/>
      <c r="M196" s="29"/>
    </row>
    <row r="197" spans="2:13" x14ac:dyDescent="0.25">
      <c r="B197" s="47"/>
      <c r="M197" s="29"/>
    </row>
    <row r="198" spans="2:13" x14ac:dyDescent="0.25">
      <c r="B198" s="47"/>
      <c r="M198" s="29"/>
    </row>
    <row r="199" spans="2:13" x14ac:dyDescent="0.25">
      <c r="B199" s="8"/>
      <c r="M199" s="29"/>
    </row>
    <row r="200" spans="2:13" x14ac:dyDescent="0.25">
      <c r="M200" s="29"/>
    </row>
    <row r="201" spans="2:13" x14ac:dyDescent="0.25">
      <c r="M201" s="29"/>
    </row>
    <row r="202" spans="2:13" x14ac:dyDescent="0.25">
      <c r="M202" s="29"/>
    </row>
    <row r="203" spans="2:13" x14ac:dyDescent="0.25">
      <c r="M203" s="29"/>
    </row>
    <row r="204" spans="2:13" x14ac:dyDescent="0.25">
      <c r="M204" s="29"/>
    </row>
    <row r="205" spans="2:13" x14ac:dyDescent="0.25">
      <c r="M205" s="29"/>
    </row>
    <row r="206" spans="2:13" x14ac:dyDescent="0.25">
      <c r="B206" s="4"/>
      <c r="C206" s="24"/>
      <c r="D206" s="14"/>
      <c r="E206" s="14"/>
      <c r="M206" s="29"/>
    </row>
    <row r="207" spans="2:13" x14ac:dyDescent="0.25">
      <c r="B207" s="4"/>
      <c r="C207" s="24"/>
      <c r="D207" s="14"/>
      <c r="E207" s="14"/>
      <c r="M207" s="29"/>
    </row>
    <row r="208" spans="2:13" x14ac:dyDescent="0.25">
      <c r="B208" s="4"/>
      <c r="C208" s="24"/>
      <c r="D208" s="14"/>
      <c r="E208" s="14"/>
      <c r="M208" s="29"/>
    </row>
    <row r="209" spans="1:13" x14ac:dyDescent="0.25">
      <c r="B209" s="4"/>
      <c r="C209" s="24"/>
      <c r="D209" s="14"/>
      <c r="E209" s="14"/>
      <c r="M209" s="29"/>
    </row>
    <row r="210" spans="1:13" x14ac:dyDescent="0.25">
      <c r="B210" s="8"/>
      <c r="M210" s="29"/>
    </row>
    <row r="211" spans="1:13" ht="15.75" thickBot="1" x14ac:dyDescent="0.3">
      <c r="B211" t="s">
        <v>19</v>
      </c>
      <c r="M211" s="29"/>
    </row>
    <row r="212" spans="1:13" ht="15.75" thickBot="1" x14ac:dyDescent="0.3">
      <c r="B212" s="3"/>
      <c r="C212" s="9" t="s">
        <v>17</v>
      </c>
      <c r="D212" s="10" t="s">
        <v>18</v>
      </c>
      <c r="E212" s="27" t="s">
        <v>30</v>
      </c>
      <c r="M212" s="29"/>
    </row>
    <row r="213" spans="1:13" x14ac:dyDescent="0.25">
      <c r="B213" s="78" t="s">
        <v>59</v>
      </c>
      <c r="C213" s="1">
        <v>18</v>
      </c>
      <c r="D213" s="22">
        <f>0.5*9.81*C213/1000</f>
        <v>8.8290000000000007E-2</v>
      </c>
      <c r="E213" s="28">
        <f>+D213/(1000*0.008*0.004)</f>
        <v>2.7590625000000002</v>
      </c>
      <c r="F213" s="70">
        <f>+D213/D214-1</f>
        <v>-5.2631578947368474E-2</v>
      </c>
      <c r="M213" s="29"/>
    </row>
    <row r="214" spans="1:13" x14ac:dyDescent="0.25">
      <c r="B214" s="79" t="s">
        <v>58</v>
      </c>
      <c r="C214" s="83">
        <v>19</v>
      </c>
      <c r="D214" s="129">
        <f>0.5*9.81*C214/1000</f>
        <v>9.3195000000000014E-2</v>
      </c>
      <c r="E214" s="28">
        <f t="shared" ref="E214" si="4">+D214/(1000*0.008*0.004)</f>
        <v>2.9123437500000002</v>
      </c>
      <c r="F214" s="70"/>
      <c r="M214" s="29"/>
    </row>
    <row r="215" spans="1:13" ht="15.75" thickBot="1" x14ac:dyDescent="0.3">
      <c r="A215" s="75" t="s">
        <v>64</v>
      </c>
      <c r="B215" s="80" t="s">
        <v>57</v>
      </c>
      <c r="C215" s="2"/>
      <c r="D215" s="23"/>
      <c r="E215" s="28">
        <v>3.5</v>
      </c>
      <c r="M215" s="29"/>
    </row>
    <row r="216" spans="1:13" x14ac:dyDescent="0.25">
      <c r="B216" t="s">
        <v>65</v>
      </c>
      <c r="C216" s="14"/>
      <c r="D216" s="48"/>
      <c r="E216" s="28"/>
      <c r="M216" s="29"/>
    </row>
    <row r="217" spans="1:13" x14ac:dyDescent="0.25">
      <c r="B217" s="4"/>
      <c r="C217" s="14"/>
      <c r="D217" s="48"/>
      <c r="E217" s="28"/>
      <c r="M217" s="29"/>
    </row>
    <row r="218" spans="1:13" x14ac:dyDescent="0.25">
      <c r="B218" s="4"/>
      <c r="C218" s="14"/>
      <c r="D218" s="48"/>
      <c r="E218" s="28"/>
      <c r="M218" s="29"/>
    </row>
    <row r="219" spans="1:13" x14ac:dyDescent="0.25">
      <c r="B219" s="4"/>
      <c r="C219" s="14"/>
      <c r="D219" s="48"/>
      <c r="E219" s="28"/>
      <c r="M219" s="29"/>
    </row>
    <row r="220" spans="1:13" x14ac:dyDescent="0.25">
      <c r="B220" s="4"/>
      <c r="C220" s="14"/>
      <c r="D220" s="48"/>
      <c r="E220" s="28"/>
      <c r="M220" s="29"/>
    </row>
    <row r="221" spans="1:13" x14ac:dyDescent="0.25">
      <c r="B221" s="4"/>
      <c r="C221" s="14"/>
      <c r="D221" s="48"/>
      <c r="E221" s="28"/>
      <c r="M221" s="29"/>
    </row>
    <row r="222" spans="1:13" x14ac:dyDescent="0.25">
      <c r="B222" s="4"/>
      <c r="C222" s="14"/>
      <c r="D222" s="48"/>
      <c r="E222" s="28"/>
      <c r="M222" s="29"/>
    </row>
    <row r="223" spans="1:13" x14ac:dyDescent="0.25">
      <c r="B223" s="4"/>
      <c r="C223" s="14"/>
      <c r="D223" s="48"/>
      <c r="E223" s="28"/>
      <c r="M223" s="29"/>
    </row>
    <row r="224" spans="1:13" x14ac:dyDescent="0.25">
      <c r="B224" s="4"/>
      <c r="C224" s="14"/>
      <c r="D224" s="48"/>
      <c r="E224" s="28"/>
      <c r="M224" s="29"/>
    </row>
    <row r="225" spans="2:13" x14ac:dyDescent="0.25">
      <c r="B225" s="4"/>
      <c r="C225" s="14"/>
      <c r="D225" s="48"/>
      <c r="E225" s="28"/>
      <c r="M225" s="29"/>
    </row>
    <row r="226" spans="2:13" x14ac:dyDescent="0.25">
      <c r="B226" s="4"/>
      <c r="C226" s="14"/>
      <c r="D226" s="48"/>
      <c r="E226" s="28"/>
      <c r="M226" s="29"/>
    </row>
    <row r="227" spans="2:13" x14ac:dyDescent="0.25">
      <c r="B227" s="4"/>
      <c r="C227" s="14"/>
      <c r="D227" s="48"/>
      <c r="E227" s="28"/>
      <c r="M227" s="29"/>
    </row>
    <row r="228" spans="2:13" x14ac:dyDescent="0.25">
      <c r="B228" s="4"/>
      <c r="C228" s="14"/>
      <c r="D228" s="48"/>
      <c r="E228" s="28"/>
      <c r="M228" s="29"/>
    </row>
    <row r="229" spans="2:13" x14ac:dyDescent="0.25">
      <c r="B229" s="4"/>
      <c r="C229" s="14"/>
      <c r="D229" s="48"/>
      <c r="E229" s="28"/>
      <c r="M229" s="29"/>
    </row>
    <row r="230" spans="2:13" x14ac:dyDescent="0.25">
      <c r="B230" s="4"/>
      <c r="C230" s="14"/>
      <c r="D230" s="48"/>
      <c r="E230" s="28"/>
      <c r="M230" s="29"/>
    </row>
    <row r="231" spans="2:13" x14ac:dyDescent="0.25">
      <c r="B231" s="4"/>
      <c r="C231" s="14"/>
      <c r="D231" s="48"/>
      <c r="E231" s="28"/>
      <c r="M231" s="29"/>
    </row>
    <row r="232" spans="2:13" x14ac:dyDescent="0.25">
      <c r="B232" s="4"/>
      <c r="C232" s="14"/>
      <c r="D232" s="48"/>
      <c r="E232" s="28"/>
      <c r="M232" s="29"/>
    </row>
    <row r="233" spans="2:13" x14ac:dyDescent="0.25">
      <c r="B233" s="4"/>
      <c r="C233" s="14"/>
      <c r="D233" s="48"/>
      <c r="E233" s="28"/>
      <c r="M233" s="29"/>
    </row>
    <row r="234" spans="2:13" x14ac:dyDescent="0.25">
      <c r="B234" s="4"/>
      <c r="C234" s="14"/>
      <c r="D234" s="48"/>
      <c r="E234" s="28"/>
      <c r="M234" s="29"/>
    </row>
    <row r="235" spans="2:13" x14ac:dyDescent="0.25">
      <c r="B235" s="4"/>
      <c r="C235" s="14"/>
      <c r="D235" s="48"/>
      <c r="E235" s="28"/>
      <c r="M235" s="29"/>
    </row>
    <row r="236" spans="2:13" x14ac:dyDescent="0.25">
      <c r="B236" s="8"/>
      <c r="M236" s="29"/>
    </row>
    <row r="237" spans="2:13" x14ac:dyDescent="0.25">
      <c r="B237" s="8"/>
      <c r="M237" s="29"/>
    </row>
    <row r="238" spans="2:13" x14ac:dyDescent="0.25">
      <c r="B238" s="8"/>
      <c r="M238" s="29"/>
    </row>
    <row r="239" spans="2:13" ht="15.75" thickBot="1" x14ac:dyDescent="0.3">
      <c r="B239" t="s">
        <v>15</v>
      </c>
      <c r="M239" s="29"/>
    </row>
    <row r="240" spans="2:13" ht="15.75" thickBot="1" x14ac:dyDescent="0.3">
      <c r="B240" s="3"/>
      <c r="C240" s="10" t="s">
        <v>16</v>
      </c>
      <c r="M240" s="29"/>
    </row>
    <row r="241" spans="2:13" x14ac:dyDescent="0.25">
      <c r="B241" s="78" t="s">
        <v>59</v>
      </c>
      <c r="C241" s="18">
        <v>66</v>
      </c>
      <c r="M241" s="29"/>
    </row>
    <row r="242" spans="2:13" x14ac:dyDescent="0.25">
      <c r="B242" s="79" t="s">
        <v>58</v>
      </c>
      <c r="C242" s="88">
        <v>65</v>
      </c>
      <c r="M242" s="29"/>
    </row>
    <row r="243" spans="2:13" ht="15.75" thickBot="1" x14ac:dyDescent="0.3">
      <c r="B243" s="80" t="s">
        <v>57</v>
      </c>
      <c r="C243" s="89">
        <v>66</v>
      </c>
      <c r="M243" s="29"/>
    </row>
    <row r="244" spans="2:13" x14ac:dyDescent="0.25">
      <c r="B244" s="4"/>
      <c r="C244" s="24"/>
    </row>
    <row r="245" spans="2:13" x14ac:dyDescent="0.25">
      <c r="B245" s="29"/>
    </row>
    <row r="246" spans="2:13" x14ac:dyDescent="0.25">
      <c r="B246" s="29" t="s">
        <v>77</v>
      </c>
    </row>
    <row r="247" spans="2:13" x14ac:dyDescent="0.25">
      <c r="B247" s="29" t="s">
        <v>53</v>
      </c>
    </row>
    <row r="259" spans="2:6" x14ac:dyDescent="0.25">
      <c r="B259" s="4"/>
    </row>
    <row r="263" spans="2:6" ht="15.75" thickBot="1" x14ac:dyDescent="0.3">
      <c r="B263" t="s">
        <v>75</v>
      </c>
      <c r="F263" s="148" t="s">
        <v>76</v>
      </c>
    </row>
    <row r="264" spans="2:6" ht="15.75" thickBot="1" x14ac:dyDescent="0.3">
      <c r="B264" s="30"/>
      <c r="C264" s="156">
        <v>1</v>
      </c>
      <c r="D264" s="157">
        <v>2</v>
      </c>
      <c r="E264" s="158">
        <v>3</v>
      </c>
      <c r="F264" s="149" t="s">
        <v>73</v>
      </c>
    </row>
    <row r="265" spans="2:6" x14ac:dyDescent="0.25">
      <c r="B265" s="78" t="s">
        <v>59</v>
      </c>
      <c r="C265" s="154">
        <v>70.5</v>
      </c>
      <c r="D265" s="155">
        <v>70.5</v>
      </c>
      <c r="E265" s="159">
        <v>71</v>
      </c>
      <c r="F265" s="162">
        <f>AVERAGE(C265:E265)</f>
        <v>70.666666666666671</v>
      </c>
    </row>
    <row r="266" spans="2:6" x14ac:dyDescent="0.25">
      <c r="B266" s="79" t="s">
        <v>58</v>
      </c>
      <c r="C266" s="151">
        <v>72</v>
      </c>
      <c r="D266" s="150">
        <v>72</v>
      </c>
      <c r="E266" s="160">
        <v>71</v>
      </c>
      <c r="F266" s="163">
        <f>AVERAGE(C266:E266)</f>
        <v>71.666666666666671</v>
      </c>
    </row>
    <row r="267" spans="2:6" ht="15.75" thickBot="1" x14ac:dyDescent="0.3">
      <c r="B267" s="80" t="s">
        <v>57</v>
      </c>
      <c r="C267" s="152">
        <v>73</v>
      </c>
      <c r="D267" s="153">
        <v>72.5</v>
      </c>
      <c r="E267" s="161">
        <v>73</v>
      </c>
      <c r="F267" s="164">
        <f>AVERAGE(C267:E267)</f>
        <v>72.833333333333329</v>
      </c>
    </row>
    <row r="268" spans="2:6" x14ac:dyDescent="0.25">
      <c r="B268" s="147" t="s">
        <v>74</v>
      </c>
    </row>
    <row r="279" spans="2:3" ht="15.75" thickBot="1" x14ac:dyDescent="0.3">
      <c r="B279" t="s">
        <v>55</v>
      </c>
    </row>
    <row r="280" spans="2:3" ht="15.75" thickBot="1" x14ac:dyDescent="0.3">
      <c r="B280" s="3"/>
      <c r="C280" s="10" t="s">
        <v>56</v>
      </c>
    </row>
    <row r="281" spans="2:3" x14ac:dyDescent="0.25">
      <c r="B281" s="78" t="s">
        <v>59</v>
      </c>
      <c r="C281" s="68">
        <v>54.99</v>
      </c>
    </row>
    <row r="282" spans="2:3" x14ac:dyDescent="0.25">
      <c r="B282" s="79" t="s">
        <v>58</v>
      </c>
      <c r="C282" s="128">
        <v>54.99</v>
      </c>
    </row>
    <row r="283" spans="2:3" ht="15.75" thickBot="1" x14ac:dyDescent="0.3">
      <c r="B283" s="80" t="s">
        <v>57</v>
      </c>
      <c r="C283" s="132">
        <v>28.5</v>
      </c>
    </row>
    <row r="285" spans="2:3" x14ac:dyDescent="0.25">
      <c r="B285" s="131" t="s">
        <v>66</v>
      </c>
    </row>
  </sheetData>
  <mergeCells count="1">
    <mergeCell ref="R3:R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545A-B24E-4A0C-9099-4479736D1E2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Igor Gáspár</cp:lastModifiedBy>
  <dcterms:created xsi:type="dcterms:W3CDTF">2022-01-16T10:44:00Z</dcterms:created>
  <dcterms:modified xsi:type="dcterms:W3CDTF">2023-09-06T19:39:28Z</dcterms:modified>
</cp:coreProperties>
</file>