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gratkit-resin\"/>
    </mc:Choice>
  </mc:AlternateContent>
  <xr:revisionPtr revIDLastSave="0" documentId="13_ncr:1_{6E74F2B1-3DC6-4AEC-A553-268BE8288A2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6" i="1" l="1"/>
  <c r="D256" i="1"/>
  <c r="C256" i="1"/>
  <c r="G14" i="1" l="1"/>
  <c r="H14" i="1"/>
  <c r="C101" i="1"/>
  <c r="D101" i="1"/>
  <c r="E101" i="1"/>
  <c r="F101" i="1"/>
  <c r="F100" i="1"/>
  <c r="E100" i="1"/>
  <c r="D100" i="1"/>
  <c r="C100" i="1"/>
  <c r="C15" i="1"/>
  <c r="F14" i="1"/>
  <c r="E14" i="1"/>
  <c r="D14" i="1"/>
  <c r="C14" i="1"/>
  <c r="E49" i="1"/>
  <c r="F49" i="1" s="1"/>
  <c r="D68" i="1"/>
  <c r="D67" i="1"/>
  <c r="F38" i="1"/>
  <c r="D205" i="1"/>
  <c r="E205" i="1" s="1"/>
  <c r="F50" i="1"/>
  <c r="E37" i="1"/>
  <c r="F37" i="1" s="1"/>
</calcChain>
</file>

<file path=xl/sharedStrings.xml><?xml version="1.0" encoding="utf-8"?>
<sst xmlns="http://schemas.openxmlformats.org/spreadsheetml/2006/main" count="107" uniqueCount="75">
  <si>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</si>
  <si>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</si>
  <si>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</si>
  <si>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</si>
  <si>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</si>
  <si>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</si>
  <si>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</si>
  <si>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</si>
  <si>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</si>
  <si>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</si>
  <si>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</si>
  <si>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</si>
  <si>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</si>
  <si>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</si>
  <si>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</si>
  <si>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</si>
  <si>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</si>
  <si>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</si>
  <si>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</si>
  <si>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</si>
  <si>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</si>
  <si>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Max Nm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</si>
  <si>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</si>
  <si>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</si>
  <si>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</si>
  <si>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</si>
  <si>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</si>
  <si>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</si>
  <si>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</si>
  <si>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</si>
  <si>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</si>
  <si>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</si>
  <si>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</si>
  <si>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</si>
  <si>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</si>
  <si>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</si>
  <si>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</si>
  <si>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</si>
  <si>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</si>
  <si>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</si>
  <si>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</si>
  <si>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</si>
  <si>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</si>
  <si>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</si>
  <si>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</si>
  <si>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</si>
  <si>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</si>
  <si>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</si>
  <si>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</si>
  <si>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</si>
  <si>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</si>
  <si>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</si>
  <si>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>MyTechFun, 2023-09-01</t>
  </si>
  <si>
    <t>Average resin</t>
  </si>
  <si>
    <t>The test object cracked</t>
  </si>
  <si>
    <t>More info</t>
  </si>
  <si>
    <t>Printed on Elegoo Mars 3</t>
  </si>
  <si>
    <t>Average non-flexible resin tested by Mytechfun</t>
  </si>
  <si>
    <t>Cylindrical part d6x30 mm</t>
  </si>
  <si>
    <t>Day 6</t>
  </si>
  <si>
    <t xml:space="preserve">This is only a 15-minute test, </t>
  </si>
  <si>
    <t>X</t>
  </si>
  <si>
    <t>Y</t>
  </si>
  <si>
    <t>Z</t>
  </si>
  <si>
    <t>50 mm</t>
  </si>
  <si>
    <t>20 mm</t>
  </si>
  <si>
    <t>hole 10 mm</t>
  </si>
  <si>
    <t>Shrinking</t>
  </si>
  <si>
    <t>Total average shrinking of 1.4%</t>
  </si>
  <si>
    <t>measured [mm]</t>
  </si>
  <si>
    <t>Dimention in %</t>
  </si>
  <si>
    <t xml:space="preserve">Test object on Printables: </t>
  </si>
  <si>
    <t>https://www.printables.com/model/465670-mytechfun-test-objects</t>
  </si>
  <si>
    <t>Gratkit 8k Rigid Resin</t>
  </si>
  <si>
    <t>Gratkit rigid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</si>
</sst>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\+0%;\-0%;0%"/>
    <numFmt numFmtId="167" formatCode="0.0%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i/>
      <sz val="11"/>
      <color theme="5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8">
    <xf numFmtId="0" fontId="0" fillId="0" borderId="0" xfId="0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0" fillId="0" borderId="1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9" xfId="0" applyBorder="1"/>
    <xf numFmtId="0" fontId="11" fillId="0" borderId="1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20" xfId="0" applyBorder="1"/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8" fillId="0" borderId="21" xfId="0" applyFont="1" applyBorder="1"/>
    <xf numFmtId="0" fontId="1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5" fillId="0" borderId="0" xfId="0" applyFont="1"/>
    <xf numFmtId="0" fontId="0" fillId="0" borderId="9" xfId="0" applyBorder="1" applyAlignment="1">
      <alignment horizontal="center"/>
    </xf>
    <xf numFmtId="0" fontId="13" fillId="0" borderId="11" xfId="0" applyFont="1" applyBorder="1"/>
    <xf numFmtId="0" fontId="8" fillId="0" borderId="19" xfId="0" applyFont="1" applyBorder="1"/>
    <xf numFmtId="0" fontId="1" fillId="0" borderId="2" xfId="0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14" xfId="1" applyNumberFormat="1" applyFont="1" applyBorder="1" applyAlignment="1">
      <alignment horizontal="center"/>
    </xf>
    <xf numFmtId="167" fontId="0" fillId="0" borderId="15" xfId="1" applyNumberFormat="1" applyFont="1" applyBorder="1" applyAlignment="1">
      <alignment horizontal="center"/>
    </xf>
    <xf numFmtId="167" fontId="0" fillId="0" borderId="16" xfId="1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167" fontId="0" fillId="0" borderId="0" xfId="0" applyNumberFormat="1"/>
    <xf numFmtId="0" fontId="17" fillId="0" borderId="0" xfId="0" applyFont="1"/>
    <xf numFmtId="0" fontId="1" fillId="0" borderId="30" xfId="0" applyFont="1" applyBorder="1" applyAlignment="1">
      <alignment horizontal="center"/>
    </xf>
    <xf numFmtId="0" fontId="4" fillId="0" borderId="0" xfId="0" applyFont="1"/>
    <xf numFmtId="0" fontId="18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Gratkit rigid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2.2600000000000016</c:v>
                </c:pt>
                <c:pt idx="1">
                  <c:v>1.3499999999999979</c:v>
                </c:pt>
                <c:pt idx="2">
                  <c:v>1.1700000000000017</c:v>
                </c:pt>
                <c:pt idx="3">
                  <c:v>0.42999999999999972</c:v>
                </c:pt>
                <c:pt idx="4">
                  <c:v>0.32999999999999829</c:v>
                </c:pt>
                <c:pt idx="5">
                  <c:v>0.28000000000000114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Average resin</c:v>
                </c:pt>
              </c:strCache>
            </c:strRef>
          </c:tx>
          <c:spPr>
            <a:ln w="762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7620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6.629999999999999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45.45</c:v>
                </c:pt>
                <c:pt idx="1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Sheet1!$B$49:$B$50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Sheet1!$E$49:$E$50</c:f>
              <c:numCache>
                <c:formatCode>General</c:formatCode>
                <c:ptCount val="2"/>
                <c:pt idx="0">
                  <c:v>59.75</c:v>
                </c:pt>
                <c:pt idx="1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Sheet1!$C$66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Sheet1!$B$67:$B$68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Sheet1!$C$67:$C$68</c:f>
              <c:numCache>
                <c:formatCode>General</c:formatCode>
                <c:ptCount val="2"/>
                <c:pt idx="0">
                  <c:v>76.8</c:v>
                </c:pt>
                <c:pt idx="1">
                  <c:v>110.7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Sheet1!$C$99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Sheet1!$B$100:$B$101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Sheet1!$C$100:$C$101</c:f>
              <c:numCache>
                <c:formatCode>0.00</c:formatCode>
                <c:ptCount val="2"/>
                <c:pt idx="0">
                  <c:v>0.45</c:v>
                </c:pt>
                <c:pt idx="1">
                  <c:v>0.52666666666666673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Sheet1!$D$99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Sheet1!$B$100:$B$101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Sheet1!$D$100:$D$101</c:f>
              <c:numCache>
                <c:formatCode>0.00</c:formatCode>
                <c:ptCount val="2"/>
                <c:pt idx="0">
                  <c:v>0.85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Sheet1!$E$99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Sheet1!$B$100:$B$101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Sheet1!$E$100:$E$101</c:f>
              <c:numCache>
                <c:formatCode>0.00</c:formatCode>
                <c:ptCount val="2"/>
                <c:pt idx="0">
                  <c:v>1.64</c:v>
                </c:pt>
                <c:pt idx="1">
                  <c:v>1.7533333333333332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Sheet1!$F$99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Sheet1!$B$100:$B$101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Sheet1!$F$100:$F$101</c:f>
              <c:numCache>
                <c:formatCode>0.00</c:formatCode>
                <c:ptCount val="2"/>
                <c:pt idx="0">
                  <c:v>3.21</c:v>
                </c:pt>
                <c:pt idx="1">
                  <c:v>3.5666666666666664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Sheet1!$E$204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Sheet1!$B$205:$B$206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Sheet1!$E$205:$E$206</c:f>
              <c:numCache>
                <c:formatCode>0.0</c:formatCode>
                <c:ptCount val="2"/>
                <c:pt idx="0">
                  <c:v>2.9889843750000002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Sheet1!$B$130</c:f>
              <c:strCache>
                <c:ptCount val="1"/>
                <c:pt idx="0">
                  <c:v>Gratkit rigid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Sheet1!$C$129:$N$129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Sheet1!$C$130:$N$130</c:f>
              <c:numCache>
                <c:formatCode>0.00</c:formatCode>
                <c:ptCount val="12"/>
                <c:pt idx="0">
                  <c:v>0.39</c:v>
                </c:pt>
                <c:pt idx="1">
                  <c:v>0.45</c:v>
                </c:pt>
                <c:pt idx="2">
                  <c:v>0.46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1.47</c:v>
                </c:pt>
                <c:pt idx="7">
                  <c:v>1.64</c:v>
                </c:pt>
                <c:pt idx="8">
                  <c:v>1.68</c:v>
                </c:pt>
                <c:pt idx="9">
                  <c:v>2.88</c:v>
                </c:pt>
                <c:pt idx="10">
                  <c:v>3.21</c:v>
                </c:pt>
                <c:pt idx="11">
                  <c:v>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Sheet1!$B$131</c:f>
              <c:strCache>
                <c:ptCount val="1"/>
                <c:pt idx="0">
                  <c:v>Average resin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Sheet1!$C$129:$N$129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Sheet1!$C$131:$N$131</c:f>
              <c:numCache>
                <c:formatCode>0.00</c:formatCode>
                <c:ptCount val="12"/>
                <c:pt idx="0">
                  <c:v>0.46333333333333337</c:v>
                </c:pt>
                <c:pt idx="1">
                  <c:v>0.52666666666666673</c:v>
                </c:pt>
                <c:pt idx="2">
                  <c:v>0.53666666666666674</c:v>
                </c:pt>
                <c:pt idx="3">
                  <c:v>0.93</c:v>
                </c:pt>
                <c:pt idx="4">
                  <c:v>1</c:v>
                </c:pt>
                <c:pt idx="5">
                  <c:v>1.0166666666666666</c:v>
                </c:pt>
                <c:pt idx="6">
                  <c:v>1.6366666666666667</c:v>
                </c:pt>
                <c:pt idx="7">
                  <c:v>1.7533333333333332</c:v>
                </c:pt>
                <c:pt idx="8">
                  <c:v>1.7899999999999998</c:v>
                </c:pt>
                <c:pt idx="9">
                  <c:v>3.1999999999999997</c:v>
                </c:pt>
                <c:pt idx="10">
                  <c:v>3.5666666666666664</c:v>
                </c:pt>
                <c:pt idx="11">
                  <c:v>3.7466666666666666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Sheet1!$C$176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Sheet1!$B$177:$B$178</c:f>
              <c:strCache>
                <c:ptCount val="2"/>
                <c:pt idx="0">
                  <c:v>Gratkit rigid</c:v>
                </c:pt>
                <c:pt idx="1">
                  <c:v>Average resin</c:v>
                </c:pt>
              </c:strCache>
            </c:strRef>
          </c:cat>
          <c:val>
            <c:numRef>
              <c:f>Sheet1!$C$177:$C$178</c:f>
              <c:numCache>
                <c:formatCode>General</c:formatCode>
                <c:ptCount val="2"/>
                <c:pt idx="0">
                  <c:v>0.5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4-4088-9CD0-8DF85D4B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426527"/>
        <c:axId val="1316695823"/>
      </c:barChart>
      <c:catAx>
        <c:axId val="210142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16695823"/>
        <c:crosses val="autoZero"/>
        <c:auto val="1"/>
        <c:lblAlgn val="ctr"/>
        <c:lblOffset val="100"/>
        <c:noMultiLvlLbl val="0"/>
      </c:catAx>
      <c:valAx>
        <c:axId val="131669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0142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image" Target="../media/image6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5.png"/><Relationship Id="rId17" Type="http://schemas.openxmlformats.org/officeDocument/2006/relationships/chart" Target="../charts/chart8.xml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8.png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101841</xdr:rowOff>
    </xdr:from>
    <xdr:to>
      <xdr:col>20</xdr:col>
      <xdr:colOff>214311</xdr:colOff>
      <xdr:row>30</xdr:row>
      <xdr:rowOff>120098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60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60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63</xdr:row>
      <xdr:rowOff>119063</xdr:rowOff>
    </xdr:from>
    <xdr:to>
      <xdr:col>14</xdr:col>
      <xdr:colOff>2053</xdr:colOff>
      <xdr:row>90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96</xdr:row>
      <xdr:rowOff>84742</xdr:rowOff>
    </xdr:from>
    <xdr:to>
      <xdr:col>14</xdr:col>
      <xdr:colOff>90581</xdr:colOff>
      <xdr:row>123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202</xdr:row>
      <xdr:rowOff>171110</xdr:rowOff>
    </xdr:from>
    <xdr:to>
      <xdr:col>13</xdr:col>
      <xdr:colOff>165780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107154</xdr:colOff>
      <xdr:row>132</xdr:row>
      <xdr:rowOff>0</xdr:rowOff>
    </xdr:from>
    <xdr:to>
      <xdr:col>14</xdr:col>
      <xdr:colOff>571499</xdr:colOff>
      <xdr:row>161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161718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4</xdr:col>
      <xdr:colOff>855662</xdr:colOff>
      <xdr:row>115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179</xdr:row>
      <xdr:rowOff>119063</xdr:rowOff>
    </xdr:from>
    <xdr:to>
      <xdr:col>3</xdr:col>
      <xdr:colOff>78456</xdr:colOff>
      <xdr:row>190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70</xdr:row>
      <xdr:rowOff>158750</xdr:rowOff>
    </xdr:from>
    <xdr:to>
      <xdr:col>3</xdr:col>
      <xdr:colOff>222250</xdr:colOff>
      <xdr:row>84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404812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235</xdr:row>
      <xdr:rowOff>127000</xdr:rowOff>
    </xdr:from>
    <xdr:to>
      <xdr:col>3</xdr:col>
      <xdr:colOff>642938</xdr:colOff>
      <xdr:row>241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875983</xdr:colOff>
      <xdr:row>142</xdr:row>
      <xdr:rowOff>33894</xdr:rowOff>
    </xdr:from>
    <xdr:ext cx="906421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1095058" y="27284919"/>
          <a:ext cx="906421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  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8</xdr:col>
      <xdr:colOff>349001</xdr:colOff>
      <xdr:row>36</xdr:row>
      <xdr:rowOff>142875</xdr:rowOff>
    </xdr:from>
    <xdr:to>
      <xdr:col>10</xdr:col>
      <xdr:colOff>600075</xdr:colOff>
      <xdr:row>43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F4D9079-5A0A-99CA-A3AE-D98EDE73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726" y="7077075"/>
          <a:ext cx="1984624" cy="1352550"/>
        </a:xfrm>
        <a:prstGeom prst="rect">
          <a:avLst/>
        </a:prstGeom>
      </xdr:spPr>
    </xdr:pic>
    <xdr:clientData/>
  </xdr:twoCellAnchor>
  <xdr:twoCellAnchor editAs="oneCell">
    <xdr:from>
      <xdr:col>16</xdr:col>
      <xdr:colOff>368980</xdr:colOff>
      <xdr:row>36</xdr:row>
      <xdr:rowOff>7125</xdr:rowOff>
    </xdr:from>
    <xdr:to>
      <xdr:col>17</xdr:col>
      <xdr:colOff>826275</xdr:colOff>
      <xdr:row>46</xdr:row>
      <xdr:rowOff>19050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C9D9C06-7C15-2B0A-C5B8-E1EA0138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0480" y="6941325"/>
          <a:ext cx="1228820" cy="192645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239</xdr:row>
      <xdr:rowOff>85725</xdr:rowOff>
    </xdr:from>
    <xdr:to>
      <xdr:col>11</xdr:col>
      <xdr:colOff>485775</xdr:colOff>
      <xdr:row>259</xdr:row>
      <xdr:rowOff>101896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C2D30F0-9275-493A-84DB-004D2F98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45900975"/>
          <a:ext cx="3876675" cy="385474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71436</xdr:rowOff>
    </xdr:from>
    <xdr:to>
      <xdr:col>11</xdr:col>
      <xdr:colOff>466725</xdr:colOff>
      <xdr:row>192</xdr:row>
      <xdr:rowOff>28574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364B63C-2D7F-A192-EC59-9D3C0088D3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58"/>
  <sheetViews>
    <sheetView tabSelected="1" topLeftCell="A200" zoomScaleNormal="100" workbookViewId="0">
      <selection activeCell="B232" sqref="B232"/>
    </sheetView>
  </sheetViews>
  <sheetFormatPr defaultRowHeight="15" x14ac:dyDescent="0.25"/>
  <cols>
    <col min="1" max="1" width="3.28515625" customWidth="1"/>
    <col min="2" max="2" width="15" customWidth="1"/>
    <col min="3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8554687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4" x14ac:dyDescent="0.25">
      <c r="A2" s="4"/>
      <c r="B2" s="4" t="s">
        <v>73</v>
      </c>
      <c r="M2" t="s">
        <v>55</v>
      </c>
    </row>
    <row r="3" spans="1:14" x14ac:dyDescent="0.25">
      <c r="A3" s="4"/>
      <c r="B3" s="4" t="s">
        <v>52</v>
      </c>
      <c r="M3" s="20" t="s">
        <v>74</v>
      </c>
      <c r="N3" s="91" t="s">
        <v>56</v>
      </c>
    </row>
    <row r="4" spans="1:14" x14ac:dyDescent="0.25">
      <c r="A4" s="4"/>
      <c r="B4" s="115" t="s">
        <v>71</v>
      </c>
      <c r="D4" s="116" t="s">
        <v>72</v>
      </c>
      <c r="M4" s="90" t="s">
        <v>53</v>
      </c>
      <c r="N4" s="91" t="s">
        <v>57</v>
      </c>
    </row>
    <row r="5" spans="1:14" x14ac:dyDescent="0.25">
      <c r="A5" s="4"/>
      <c r="B5" s="4"/>
      <c r="M5" s="8"/>
    </row>
    <row r="6" spans="1:14" x14ac:dyDescent="0.25">
      <c r="A6" s="4"/>
      <c r="B6" s="11" t="s">
        <v>26</v>
      </c>
      <c r="K6" s="17"/>
      <c r="L6" s="17"/>
      <c r="M6" s="85"/>
    </row>
    <row r="7" spans="1:14" ht="15.75" thickBot="1" x14ac:dyDescent="0.3">
      <c r="A7" s="4"/>
      <c r="B7" t="s">
        <v>25</v>
      </c>
    </row>
    <row r="8" spans="1:14" ht="15.75" thickBot="1" x14ac:dyDescent="0.3">
      <c r="A8" s="4"/>
      <c r="B8" s="29"/>
      <c r="C8" s="98" t="s">
        <v>24</v>
      </c>
      <c r="D8" s="99" t="s">
        <v>0</v>
      </c>
      <c r="E8" s="99" t="s">
        <v>1</v>
      </c>
      <c r="F8" s="99" t="s">
        <v>2</v>
      </c>
      <c r="G8" s="99" t="s">
        <v>3</v>
      </c>
      <c r="H8" s="99" t="s">
        <v>4</v>
      </c>
      <c r="I8" s="99" t="s">
        <v>5</v>
      </c>
      <c r="J8" s="100" t="s">
        <v>59</v>
      </c>
    </row>
    <row r="9" spans="1:14" x14ac:dyDescent="0.25">
      <c r="A9" s="4"/>
      <c r="B9" s="63" t="s">
        <v>74</v>
      </c>
      <c r="C9" s="95">
        <v>12</v>
      </c>
      <c r="D9" s="96">
        <v>16.34</v>
      </c>
      <c r="E9" s="96">
        <v>18.600000000000001</v>
      </c>
      <c r="F9" s="96">
        <v>19.95</v>
      </c>
      <c r="G9" s="96">
        <v>21.12</v>
      </c>
      <c r="H9" s="96">
        <v>21.55</v>
      </c>
      <c r="I9" s="96">
        <v>21.88</v>
      </c>
      <c r="J9" s="97">
        <v>22.16</v>
      </c>
    </row>
    <row r="10" spans="1:14" ht="15.75" thickBot="1" x14ac:dyDescent="0.3">
      <c r="A10" s="4"/>
      <c r="B10" s="87" t="s">
        <v>53</v>
      </c>
      <c r="C10" s="92">
        <v>12</v>
      </c>
      <c r="D10" s="93">
        <v>20.2</v>
      </c>
      <c r="E10" s="93">
        <v>26.83</v>
      </c>
      <c r="F10" s="93"/>
      <c r="G10" s="93"/>
      <c r="H10" s="93"/>
      <c r="I10" s="93"/>
      <c r="J10" s="94"/>
    </row>
    <row r="11" spans="1:14" x14ac:dyDescent="0.25">
      <c r="B11" s="12"/>
      <c r="C11" s="13"/>
      <c r="D11" s="13"/>
      <c r="E11" s="13"/>
      <c r="F11" s="13"/>
      <c r="G11" s="13"/>
      <c r="H11" s="13"/>
      <c r="I11" s="13"/>
      <c r="J11" s="57"/>
    </row>
    <row r="12" spans="1:14" ht="15.75" thickBot="1" x14ac:dyDescent="0.3">
      <c r="B12" s="4" t="s">
        <v>27</v>
      </c>
    </row>
    <row r="13" spans="1:14" ht="15.75" thickBot="1" x14ac:dyDescent="0.3">
      <c r="B13" s="29"/>
      <c r="C13" s="5" t="s">
        <v>1</v>
      </c>
      <c r="D13" s="104" t="s">
        <v>2</v>
      </c>
      <c r="E13" s="104" t="s">
        <v>3</v>
      </c>
      <c r="F13" s="104" t="s">
        <v>4</v>
      </c>
      <c r="G13" s="104" t="s">
        <v>5</v>
      </c>
      <c r="H13" s="6" t="s">
        <v>59</v>
      </c>
      <c r="K13" s="13"/>
      <c r="L13" s="13"/>
    </row>
    <row r="14" spans="1:14" x14ac:dyDescent="0.25">
      <c r="B14" s="63" t="s">
        <v>74</v>
      </c>
      <c r="C14" s="101">
        <f t="shared" ref="C14:H14" si="0">+E9-D9</f>
        <v>2.2600000000000016</v>
      </c>
      <c r="D14" s="102">
        <f t="shared" si="0"/>
        <v>1.3499999999999979</v>
      </c>
      <c r="E14" s="102">
        <f t="shared" si="0"/>
        <v>1.1700000000000017</v>
      </c>
      <c r="F14" s="102">
        <f t="shared" si="0"/>
        <v>0.42999999999999972</v>
      </c>
      <c r="G14" s="102">
        <f t="shared" si="0"/>
        <v>0.32999999999999829</v>
      </c>
      <c r="H14" s="103">
        <f t="shared" si="0"/>
        <v>0.28000000000000114</v>
      </c>
    </row>
    <row r="15" spans="1:14" ht="15.75" thickBot="1" x14ac:dyDescent="0.3">
      <c r="B15" s="87" t="s">
        <v>53</v>
      </c>
      <c r="C15" s="2">
        <f>+E10-D10</f>
        <v>6.629999999999999</v>
      </c>
      <c r="D15" s="86"/>
      <c r="E15" s="86"/>
      <c r="F15" s="86"/>
      <c r="G15" s="86"/>
      <c r="H15" s="66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5" spans="2:19" ht="15.75" thickBot="1" x14ac:dyDescent="0.3">
      <c r="B35" t="s">
        <v>6</v>
      </c>
      <c r="S35" s="19"/>
    </row>
    <row r="36" spans="2:19" ht="15.75" thickBot="1" x14ac:dyDescent="0.3">
      <c r="B36" s="3"/>
      <c r="C36" s="9" t="s">
        <v>7</v>
      </c>
      <c r="D36" s="58" t="s">
        <v>8</v>
      </c>
      <c r="E36" s="67" t="s">
        <v>29</v>
      </c>
      <c r="F36" s="15" t="s">
        <v>30</v>
      </c>
      <c r="R36" s="4"/>
      <c r="S36" s="19"/>
    </row>
    <row r="37" spans="2:19" x14ac:dyDescent="0.25">
      <c r="B37" s="63" t="s">
        <v>74</v>
      </c>
      <c r="C37" s="1">
        <v>43.5</v>
      </c>
      <c r="D37" s="7">
        <v>47.4</v>
      </c>
      <c r="E37" s="64">
        <f>AVERAGE(C37:D37)</f>
        <v>45.45</v>
      </c>
      <c r="F37" s="16">
        <f>+E37*9.81/(1000000*0.004*0.004)</f>
        <v>27.866531250000005</v>
      </c>
      <c r="R37" s="20"/>
      <c r="S37" s="21"/>
    </row>
    <row r="38" spans="2:19" ht="15.75" thickBot="1" x14ac:dyDescent="0.3">
      <c r="B38" s="87" t="s">
        <v>53</v>
      </c>
      <c r="C38" s="2"/>
      <c r="D38" s="66"/>
      <c r="E38" s="114">
        <v>66.5</v>
      </c>
      <c r="F38" s="16">
        <f t="shared" ref="F38" si="1">+E38*9.81/(1000000*0.004*0.004)</f>
        <v>40.772812500000001</v>
      </c>
      <c r="G38" s="59"/>
      <c r="R38" s="4"/>
      <c r="S38" s="21"/>
    </row>
    <row r="39" spans="2:19" x14ac:dyDescent="0.25">
      <c r="B39" t="s">
        <v>22</v>
      </c>
      <c r="C39" s="13"/>
      <c r="D39" s="13"/>
      <c r="E39" s="19"/>
      <c r="F39" s="16"/>
    </row>
    <row r="44" spans="2:19" x14ac:dyDescent="0.25">
      <c r="B44" s="8"/>
      <c r="M44" s="24"/>
    </row>
    <row r="45" spans="2:19" x14ac:dyDescent="0.25">
      <c r="B45" s="8"/>
      <c r="M45" s="24"/>
    </row>
    <row r="46" spans="2:19" x14ac:dyDescent="0.25">
      <c r="B46" s="8"/>
      <c r="M46" s="24"/>
    </row>
    <row r="47" spans="2:19" ht="15.75" thickBot="1" x14ac:dyDescent="0.3">
      <c r="B47" t="s">
        <v>10</v>
      </c>
      <c r="M47" s="24"/>
    </row>
    <row r="48" spans="2:19" ht="15.75" thickBot="1" x14ac:dyDescent="0.3">
      <c r="B48" s="3"/>
      <c r="C48" s="5" t="s">
        <v>7</v>
      </c>
      <c r="D48" s="6" t="s">
        <v>8</v>
      </c>
      <c r="E48" s="67" t="s">
        <v>9</v>
      </c>
      <c r="F48" s="15" t="s">
        <v>30</v>
      </c>
      <c r="M48" s="24"/>
    </row>
    <row r="49" spans="2:13" x14ac:dyDescent="0.25">
      <c r="B49" s="63" t="s">
        <v>74</v>
      </c>
      <c r="C49" s="1">
        <v>58.3</v>
      </c>
      <c r="D49" s="7">
        <v>61.2</v>
      </c>
      <c r="E49" s="64">
        <f>AVERAGE(C49:D49)</f>
        <v>59.75</v>
      </c>
      <c r="F49" s="16">
        <f>+E49*9.81/(1000000*0.004*0.004)</f>
        <v>36.634218750000002</v>
      </c>
      <c r="G49" s="59"/>
      <c r="M49" s="24"/>
    </row>
    <row r="50" spans="2:13" ht="15.75" thickBot="1" x14ac:dyDescent="0.3">
      <c r="B50" s="87" t="s">
        <v>53</v>
      </c>
      <c r="C50" s="2"/>
      <c r="D50" s="66"/>
      <c r="E50" s="114">
        <v>69.2</v>
      </c>
      <c r="F50" s="16">
        <f>+E50*9.81/(1000000*0.004*0.004)</f>
        <v>42.428250000000006</v>
      </c>
      <c r="M50" s="24"/>
    </row>
    <row r="51" spans="2:13" x14ac:dyDescent="0.25">
      <c r="B51" t="s">
        <v>23</v>
      </c>
      <c r="C51" s="13"/>
      <c r="D51" s="13"/>
      <c r="E51" s="19"/>
      <c r="F51" s="16"/>
      <c r="M51" s="24"/>
    </row>
    <row r="52" spans="2:13" x14ac:dyDescent="0.25">
      <c r="C52" s="13"/>
      <c r="D52" s="13"/>
      <c r="E52" s="19"/>
      <c r="F52" s="16"/>
      <c r="M52" s="24"/>
    </row>
    <row r="53" spans="2:13" x14ac:dyDescent="0.25">
      <c r="M53" s="24"/>
    </row>
    <row r="54" spans="2:13" x14ac:dyDescent="0.25">
      <c r="B54" s="8"/>
      <c r="M54" s="24"/>
    </row>
    <row r="55" spans="2:13" x14ac:dyDescent="0.25">
      <c r="B55" s="8"/>
      <c r="M55" s="24"/>
    </row>
    <row r="56" spans="2:13" x14ac:dyDescent="0.25">
      <c r="M56" s="24"/>
    </row>
    <row r="57" spans="2:13" x14ac:dyDescent="0.25">
      <c r="M57" s="24"/>
    </row>
    <row r="58" spans="2:13" x14ac:dyDescent="0.25">
      <c r="M58" s="24"/>
    </row>
    <row r="59" spans="2:13" x14ac:dyDescent="0.25">
      <c r="M59" s="24"/>
    </row>
    <row r="60" spans="2:13" x14ac:dyDescent="0.25">
      <c r="M60" s="24"/>
    </row>
    <row r="61" spans="2:13" x14ac:dyDescent="0.25">
      <c r="M61" s="24"/>
    </row>
    <row r="62" spans="2:13" x14ac:dyDescent="0.25">
      <c r="M62" s="24"/>
    </row>
    <row r="63" spans="2:13" x14ac:dyDescent="0.25">
      <c r="B63" s="4"/>
      <c r="M63" s="24"/>
    </row>
    <row r="64" spans="2:13" x14ac:dyDescent="0.25">
      <c r="B64" s="4"/>
      <c r="M64" s="24"/>
    </row>
    <row r="65" spans="2:13" ht="15.75" thickBot="1" x14ac:dyDescent="0.3">
      <c r="B65" t="s">
        <v>12</v>
      </c>
      <c r="M65" s="24"/>
    </row>
    <row r="66" spans="2:13" ht="15.75" thickBot="1" x14ac:dyDescent="0.3">
      <c r="B66" s="3"/>
      <c r="C66" s="10" t="s">
        <v>13</v>
      </c>
      <c r="D66" s="15" t="s">
        <v>30</v>
      </c>
      <c r="M66" s="24"/>
    </row>
    <row r="67" spans="2:13" x14ac:dyDescent="0.25">
      <c r="B67" s="63" t="s">
        <v>74</v>
      </c>
      <c r="C67" s="14">
        <v>76.8</v>
      </c>
      <c r="D67" s="16">
        <f>+C67*9.81/(1000000*2*0.005*0.005*PI()/4)</f>
        <v>19.185377178396589</v>
      </c>
      <c r="M67" s="24"/>
    </row>
    <row r="68" spans="2:13" ht="15.75" thickBot="1" x14ac:dyDescent="0.3">
      <c r="B68" s="87" t="s">
        <v>53</v>
      </c>
      <c r="C68" s="68">
        <v>110.7</v>
      </c>
      <c r="D68" s="16">
        <f>+C68*9.81/(1000000*2*0.005*0.005*PI()/4)</f>
        <v>27.653922573548211</v>
      </c>
      <c r="E68" s="59"/>
      <c r="M68" s="24"/>
    </row>
    <row r="69" spans="2:13" x14ac:dyDescent="0.25">
      <c r="B69" s="4" t="s">
        <v>14</v>
      </c>
      <c r="C69" s="19"/>
      <c r="D69" s="16"/>
      <c r="M69" s="24"/>
    </row>
    <row r="70" spans="2:13" x14ac:dyDescent="0.25">
      <c r="M70" s="24"/>
    </row>
    <row r="71" spans="2:13" x14ac:dyDescent="0.25">
      <c r="B71" s="4"/>
      <c r="M71" s="24"/>
    </row>
    <row r="72" spans="2:13" x14ac:dyDescent="0.25">
      <c r="B72" s="4"/>
      <c r="M72" s="24"/>
    </row>
    <row r="73" spans="2:13" x14ac:dyDescent="0.25">
      <c r="B73" s="4"/>
      <c r="M73" s="24"/>
    </row>
    <row r="74" spans="2:13" x14ac:dyDescent="0.25">
      <c r="B74" s="4"/>
      <c r="M74" s="24"/>
    </row>
    <row r="75" spans="2:13" x14ac:dyDescent="0.25">
      <c r="B75" s="4"/>
      <c r="M75" s="24"/>
    </row>
    <row r="76" spans="2:13" x14ac:dyDescent="0.25">
      <c r="B76" s="4"/>
      <c r="M76" s="24"/>
    </row>
    <row r="77" spans="2:13" x14ac:dyDescent="0.25">
      <c r="B77" s="4"/>
      <c r="M77" s="24"/>
    </row>
    <row r="78" spans="2:13" x14ac:dyDescent="0.25">
      <c r="B78" s="4"/>
      <c r="M78" s="24"/>
    </row>
    <row r="79" spans="2:13" x14ac:dyDescent="0.25">
      <c r="B79" s="4"/>
      <c r="M79" s="24"/>
    </row>
    <row r="80" spans="2:13" x14ac:dyDescent="0.25">
      <c r="B80" s="4"/>
      <c r="M80" s="24"/>
    </row>
    <row r="81" spans="2:13" x14ac:dyDescent="0.25">
      <c r="B81" s="4"/>
      <c r="M81" s="24"/>
    </row>
    <row r="82" spans="2:13" x14ac:dyDescent="0.25">
      <c r="B82" s="4"/>
      <c r="M82" s="24"/>
    </row>
    <row r="83" spans="2:13" x14ac:dyDescent="0.25">
      <c r="B83" s="4"/>
      <c r="M83" s="24"/>
    </row>
    <row r="84" spans="2:13" x14ac:dyDescent="0.25">
      <c r="B84" s="4"/>
      <c r="M84" s="24"/>
    </row>
    <row r="85" spans="2:13" x14ac:dyDescent="0.25">
      <c r="B85" s="4"/>
      <c r="M85" s="24"/>
    </row>
    <row r="86" spans="2:13" x14ac:dyDescent="0.25">
      <c r="B86" s="4"/>
      <c r="M86" s="24"/>
    </row>
    <row r="87" spans="2:13" x14ac:dyDescent="0.25">
      <c r="B87" s="4"/>
      <c r="M87" s="24"/>
    </row>
    <row r="88" spans="2:13" x14ac:dyDescent="0.25">
      <c r="B88" s="4"/>
      <c r="M88" s="24"/>
    </row>
    <row r="89" spans="2:13" x14ac:dyDescent="0.25">
      <c r="B89" s="4"/>
      <c r="M89" s="24"/>
    </row>
    <row r="90" spans="2:13" x14ac:dyDescent="0.25">
      <c r="B90" s="4"/>
      <c r="M90" s="24"/>
    </row>
    <row r="91" spans="2:13" x14ac:dyDescent="0.25">
      <c r="B91" s="4"/>
      <c r="M91" s="24"/>
    </row>
    <row r="92" spans="2:13" x14ac:dyDescent="0.25">
      <c r="B92" s="4"/>
      <c r="M92" s="24"/>
    </row>
    <row r="93" spans="2:13" x14ac:dyDescent="0.25">
      <c r="B93" s="4"/>
      <c r="M93" s="24"/>
    </row>
    <row r="94" spans="2:13" x14ac:dyDescent="0.25">
      <c r="B94" s="4"/>
      <c r="M94" s="24"/>
    </row>
    <row r="95" spans="2:13" x14ac:dyDescent="0.25">
      <c r="B95" s="4"/>
      <c r="M95" s="24"/>
    </row>
    <row r="96" spans="2:13" x14ac:dyDescent="0.25">
      <c r="B96" s="8"/>
      <c r="M96" s="24"/>
    </row>
    <row r="97" spans="2:13" x14ac:dyDescent="0.25">
      <c r="B97" s="8"/>
      <c r="M97" s="24"/>
    </row>
    <row r="98" spans="2:13" ht="15.75" thickBot="1" x14ac:dyDescent="0.3">
      <c r="B98" t="s">
        <v>48</v>
      </c>
      <c r="M98" s="24"/>
    </row>
    <row r="99" spans="2:13" ht="15.75" thickBot="1" x14ac:dyDescent="0.3">
      <c r="B99" s="25"/>
      <c r="C99" s="26" t="s">
        <v>31</v>
      </c>
      <c r="D99" s="27" t="s">
        <v>32</v>
      </c>
      <c r="E99" s="27" t="s">
        <v>33</v>
      </c>
      <c r="F99" s="28" t="s">
        <v>34</v>
      </c>
      <c r="M99" s="24"/>
    </row>
    <row r="100" spans="2:13" x14ac:dyDescent="0.25">
      <c r="B100" s="63" t="s">
        <v>74</v>
      </c>
      <c r="C100" s="60">
        <f>+Sheet1!D130</f>
        <v>0.45</v>
      </c>
      <c r="D100" s="61">
        <f>+Sheet1!G130</f>
        <v>0.85</v>
      </c>
      <c r="E100" s="61">
        <f>+Sheet1!J130</f>
        <v>1.64</v>
      </c>
      <c r="F100" s="62">
        <f>+Sheet1!M130</f>
        <v>3.21</v>
      </c>
      <c r="M100" s="24"/>
    </row>
    <row r="101" spans="2:13" ht="15.75" thickBot="1" x14ac:dyDescent="0.3">
      <c r="B101" s="87" t="s">
        <v>53</v>
      </c>
      <c r="C101" s="70">
        <f>+Sheet1!D131</f>
        <v>0.52666666666666673</v>
      </c>
      <c r="D101" s="69">
        <f>+Sheet1!G131</f>
        <v>1</v>
      </c>
      <c r="E101" s="69">
        <f>+Sheet1!J131</f>
        <v>1.7533333333333332</v>
      </c>
      <c r="F101" s="71">
        <f>+Sheet1!M131</f>
        <v>3.5666666666666664</v>
      </c>
      <c r="M101" s="24"/>
    </row>
    <row r="102" spans="2:13" x14ac:dyDescent="0.25">
      <c r="B102" t="s">
        <v>11</v>
      </c>
      <c r="C102" s="19"/>
      <c r="D102" s="13"/>
      <c r="E102" s="44"/>
      <c r="F102" s="44"/>
      <c r="M102" s="24"/>
    </row>
    <row r="103" spans="2:13" x14ac:dyDescent="0.25">
      <c r="B103" s="42" t="s">
        <v>49</v>
      </c>
      <c r="C103" s="19"/>
      <c r="D103" s="13"/>
      <c r="E103" s="44"/>
      <c r="F103" s="44"/>
      <c r="M103" s="24"/>
    </row>
    <row r="104" spans="2:13" x14ac:dyDescent="0.25">
      <c r="B104" s="24" t="s">
        <v>51</v>
      </c>
      <c r="M104" s="24"/>
    </row>
    <row r="105" spans="2:13" x14ac:dyDescent="0.25">
      <c r="M105" s="24"/>
    </row>
    <row r="106" spans="2:13" x14ac:dyDescent="0.25">
      <c r="B106" s="42"/>
      <c r="M106" s="24"/>
    </row>
    <row r="107" spans="2:13" x14ac:dyDescent="0.25">
      <c r="B107" s="42"/>
      <c r="M107" s="24"/>
    </row>
    <row r="108" spans="2:13" x14ac:dyDescent="0.25">
      <c r="B108" s="42"/>
      <c r="M108" s="24"/>
    </row>
    <row r="109" spans="2:13" x14ac:dyDescent="0.25">
      <c r="B109" s="42"/>
      <c r="M109" s="24"/>
    </row>
    <row r="110" spans="2:13" x14ac:dyDescent="0.25">
      <c r="B110" s="42"/>
      <c r="M110" s="24"/>
    </row>
    <row r="111" spans="2:13" x14ac:dyDescent="0.25">
      <c r="B111" s="42"/>
      <c r="M111" s="24"/>
    </row>
    <row r="112" spans="2:13" x14ac:dyDescent="0.25">
      <c r="B112" s="42"/>
      <c r="M112" s="24"/>
    </row>
    <row r="113" spans="2:13" x14ac:dyDescent="0.25">
      <c r="B113" s="42"/>
      <c r="M113" s="24"/>
    </row>
    <row r="114" spans="2:13" x14ac:dyDescent="0.25">
      <c r="B114" s="42"/>
      <c r="M114" s="24"/>
    </row>
    <row r="115" spans="2:13" x14ac:dyDescent="0.25">
      <c r="B115" s="42"/>
      <c r="M115" s="24"/>
    </row>
    <row r="116" spans="2:13" x14ac:dyDescent="0.25">
      <c r="B116" s="42"/>
      <c r="M116" s="24"/>
    </row>
    <row r="117" spans="2:13" x14ac:dyDescent="0.25">
      <c r="B117" s="42"/>
      <c r="M117" s="24"/>
    </row>
    <row r="118" spans="2:13" x14ac:dyDescent="0.25">
      <c r="B118" s="42"/>
      <c r="M118" s="24"/>
    </row>
    <row r="119" spans="2:13" x14ac:dyDescent="0.25">
      <c r="B119" s="42"/>
      <c r="M119" s="24"/>
    </row>
    <row r="120" spans="2:13" x14ac:dyDescent="0.25">
      <c r="B120" s="42"/>
      <c r="M120" s="24"/>
    </row>
    <row r="121" spans="2:13" x14ac:dyDescent="0.25">
      <c r="B121" s="42"/>
      <c r="M121" s="24"/>
    </row>
    <row r="122" spans="2:13" x14ac:dyDescent="0.25">
      <c r="B122" s="42"/>
      <c r="M122" s="24"/>
    </row>
    <row r="123" spans="2:13" x14ac:dyDescent="0.25">
      <c r="B123" s="42"/>
      <c r="M123" s="24"/>
    </row>
    <row r="124" spans="2:13" x14ac:dyDescent="0.25">
      <c r="B124" s="42"/>
      <c r="M124" s="24"/>
    </row>
    <row r="125" spans="2:13" x14ac:dyDescent="0.25">
      <c r="B125" s="42"/>
      <c r="M125" s="24"/>
    </row>
    <row r="126" spans="2:13" x14ac:dyDescent="0.25">
      <c r="B126" s="42"/>
      <c r="M126" s="24"/>
    </row>
    <row r="127" spans="2:13" x14ac:dyDescent="0.25">
      <c r="B127" s="42"/>
      <c r="M127" s="24"/>
    </row>
    <row r="128" spans="2:13" ht="15.75" thickBot="1" x14ac:dyDescent="0.3">
      <c r="B128" t="s">
        <v>47</v>
      </c>
    </row>
    <row r="129" spans="2:14" ht="15.75" thickBot="1" x14ac:dyDescent="0.3">
      <c r="B129" s="29"/>
      <c r="C129" s="30" t="s">
        <v>36</v>
      </c>
      <c r="D129" s="31" t="s">
        <v>35</v>
      </c>
      <c r="E129" s="32" t="s">
        <v>38</v>
      </c>
      <c r="F129" s="33" t="s">
        <v>37</v>
      </c>
      <c r="G129" s="34" t="s">
        <v>39</v>
      </c>
      <c r="H129" s="35" t="s">
        <v>40</v>
      </c>
      <c r="I129" s="36" t="s">
        <v>41</v>
      </c>
      <c r="J129" s="37" t="s">
        <v>42</v>
      </c>
      <c r="K129" s="38" t="s">
        <v>43</v>
      </c>
      <c r="L129" s="39" t="s">
        <v>44</v>
      </c>
      <c r="M129" s="40" t="s">
        <v>45</v>
      </c>
      <c r="N129" s="41" t="s">
        <v>46</v>
      </c>
    </row>
    <row r="130" spans="2:14" x14ac:dyDescent="0.25">
      <c r="B130" s="63" t="s">
        <v>74</v>
      </c>
      <c r="C130" s="72">
        <v>0.39</v>
      </c>
      <c r="D130" s="73">
        <v>0.45</v>
      </c>
      <c r="E130" s="74">
        <v>0.46</v>
      </c>
      <c r="F130" s="75">
        <v>0.79</v>
      </c>
      <c r="G130" s="76">
        <v>0.85</v>
      </c>
      <c r="H130" s="77">
        <v>0.87</v>
      </c>
      <c r="I130" s="78">
        <v>1.47</v>
      </c>
      <c r="J130" s="79">
        <v>1.64</v>
      </c>
      <c r="K130" s="80">
        <v>1.68</v>
      </c>
      <c r="L130" s="81">
        <v>2.88</v>
      </c>
      <c r="M130" s="82">
        <v>3.21</v>
      </c>
      <c r="N130" s="83">
        <v>3.33</v>
      </c>
    </row>
    <row r="131" spans="2:14" ht="15.75" thickBot="1" x14ac:dyDescent="0.3">
      <c r="B131" s="87" t="s">
        <v>53</v>
      </c>
      <c r="C131" s="45">
        <v>0.46333333333333337</v>
      </c>
      <c r="D131" s="46">
        <v>0.52666666666666673</v>
      </c>
      <c r="E131" s="47">
        <v>0.53666666666666674</v>
      </c>
      <c r="F131" s="48">
        <v>0.93</v>
      </c>
      <c r="G131" s="49">
        <v>1</v>
      </c>
      <c r="H131" s="50">
        <v>1.0166666666666666</v>
      </c>
      <c r="I131" s="51">
        <v>1.6366666666666667</v>
      </c>
      <c r="J131" s="52">
        <v>1.7533333333333332</v>
      </c>
      <c r="K131" s="53">
        <v>1.7899999999999998</v>
      </c>
      <c r="L131" s="54">
        <v>3.1999999999999997</v>
      </c>
      <c r="M131" s="55">
        <v>3.5666666666666664</v>
      </c>
      <c r="N131" s="56">
        <v>3.7466666666666666</v>
      </c>
    </row>
    <row r="132" spans="2:14" x14ac:dyDescent="0.25">
      <c r="B132" s="42"/>
      <c r="M132" s="24"/>
    </row>
    <row r="133" spans="2:14" x14ac:dyDescent="0.25">
      <c r="B133" s="42"/>
      <c r="M133" s="24"/>
    </row>
    <row r="134" spans="2:14" x14ac:dyDescent="0.25">
      <c r="B134" s="42"/>
      <c r="M134" s="24"/>
    </row>
    <row r="135" spans="2:14" x14ac:dyDescent="0.25">
      <c r="B135" s="42"/>
      <c r="M135" s="24"/>
    </row>
    <row r="136" spans="2:14" x14ac:dyDescent="0.25">
      <c r="B136" s="42"/>
      <c r="M136" s="24"/>
    </row>
    <row r="137" spans="2:14" x14ac:dyDescent="0.25">
      <c r="B137" s="42"/>
      <c r="M137" s="24"/>
    </row>
    <row r="138" spans="2:14" x14ac:dyDescent="0.25">
      <c r="B138" s="42"/>
      <c r="M138" s="24"/>
    </row>
    <row r="139" spans="2:14" x14ac:dyDescent="0.25">
      <c r="B139" s="42"/>
      <c r="M139" s="24"/>
    </row>
    <row r="140" spans="2:14" x14ac:dyDescent="0.25">
      <c r="B140" s="42"/>
      <c r="M140" s="24"/>
    </row>
    <row r="141" spans="2:14" x14ac:dyDescent="0.25">
      <c r="B141" s="42"/>
      <c r="M141" s="24"/>
    </row>
    <row r="142" spans="2:14" x14ac:dyDescent="0.25">
      <c r="B142" s="42"/>
      <c r="M142" s="24"/>
    </row>
    <row r="143" spans="2:14" x14ac:dyDescent="0.25">
      <c r="B143" s="42"/>
      <c r="M143" s="24"/>
    </row>
    <row r="144" spans="2:14" x14ac:dyDescent="0.25">
      <c r="B144" s="42"/>
      <c r="M144" s="24"/>
    </row>
    <row r="145" spans="2:13" x14ac:dyDescent="0.25">
      <c r="B145" s="42"/>
      <c r="M145" s="24"/>
    </row>
    <row r="146" spans="2:13" x14ac:dyDescent="0.25">
      <c r="B146" s="42"/>
      <c r="M146" s="24"/>
    </row>
    <row r="147" spans="2:13" x14ac:dyDescent="0.25">
      <c r="B147" s="42"/>
      <c r="M147" s="24"/>
    </row>
    <row r="148" spans="2:13" x14ac:dyDescent="0.25">
      <c r="B148" s="42"/>
      <c r="M148" s="24"/>
    </row>
    <row r="149" spans="2:13" x14ac:dyDescent="0.25">
      <c r="B149" s="42"/>
      <c r="M149" s="24"/>
    </row>
    <row r="150" spans="2:13" x14ac:dyDescent="0.25">
      <c r="B150" s="42"/>
      <c r="M150" s="24"/>
    </row>
    <row r="151" spans="2:13" x14ac:dyDescent="0.25">
      <c r="B151" s="42"/>
      <c r="M151" s="24"/>
    </row>
    <row r="152" spans="2:13" x14ac:dyDescent="0.25">
      <c r="B152" s="42"/>
      <c r="M152" s="24"/>
    </row>
    <row r="153" spans="2:13" x14ac:dyDescent="0.25">
      <c r="B153" s="42"/>
      <c r="M153" s="24"/>
    </row>
    <row r="154" spans="2:13" x14ac:dyDescent="0.25">
      <c r="B154" s="42"/>
      <c r="M154" s="24"/>
    </row>
    <row r="155" spans="2:13" x14ac:dyDescent="0.25">
      <c r="B155" s="42"/>
      <c r="M155" s="24"/>
    </row>
    <row r="156" spans="2:13" x14ac:dyDescent="0.25">
      <c r="B156" s="42"/>
      <c r="M156" s="24"/>
    </row>
    <row r="157" spans="2:13" x14ac:dyDescent="0.25">
      <c r="B157" s="42"/>
      <c r="M157" s="24"/>
    </row>
    <row r="158" spans="2:13" x14ac:dyDescent="0.25">
      <c r="B158" s="42"/>
      <c r="M158" s="24"/>
    </row>
    <row r="159" spans="2:13" x14ac:dyDescent="0.25">
      <c r="B159" s="42"/>
      <c r="M159" s="24"/>
    </row>
    <row r="160" spans="2:13" x14ac:dyDescent="0.25">
      <c r="B160" s="42"/>
      <c r="M160" s="24"/>
    </row>
    <row r="161" spans="2:13" x14ac:dyDescent="0.25">
      <c r="B161" s="42"/>
      <c r="M161" s="24"/>
    </row>
    <row r="162" spans="2:13" x14ac:dyDescent="0.25">
      <c r="B162" s="42"/>
      <c r="M162" s="24"/>
    </row>
    <row r="163" spans="2:13" x14ac:dyDescent="0.25">
      <c r="B163" s="42"/>
      <c r="M163" s="24"/>
    </row>
    <row r="164" spans="2:13" x14ac:dyDescent="0.25">
      <c r="B164" s="42"/>
      <c r="M164" s="24"/>
    </row>
    <row r="165" spans="2:13" x14ac:dyDescent="0.25">
      <c r="B165" s="42"/>
      <c r="M165" s="24"/>
    </row>
    <row r="166" spans="2:13" x14ac:dyDescent="0.25">
      <c r="B166" s="42"/>
      <c r="M166" s="24"/>
    </row>
    <row r="167" spans="2:13" x14ac:dyDescent="0.25">
      <c r="B167" s="42"/>
      <c r="M167" s="24"/>
    </row>
    <row r="168" spans="2:13" x14ac:dyDescent="0.25">
      <c r="B168" s="42"/>
      <c r="M168" s="24"/>
    </row>
    <row r="169" spans="2:13" x14ac:dyDescent="0.25">
      <c r="B169" s="42"/>
      <c r="M169" s="24"/>
    </row>
    <row r="170" spans="2:13" x14ac:dyDescent="0.25">
      <c r="B170" s="42"/>
      <c r="M170" s="24"/>
    </row>
    <row r="171" spans="2:13" x14ac:dyDescent="0.25">
      <c r="B171" s="42"/>
      <c r="M171" s="24"/>
    </row>
    <row r="172" spans="2:13" x14ac:dyDescent="0.25">
      <c r="B172" s="42"/>
      <c r="M172" s="24"/>
    </row>
    <row r="173" spans="2:13" x14ac:dyDescent="0.25">
      <c r="B173" s="42"/>
      <c r="M173" s="24"/>
    </row>
    <row r="174" spans="2:13" x14ac:dyDescent="0.25">
      <c r="B174" s="42"/>
      <c r="M174" s="24"/>
    </row>
    <row r="175" spans="2:13" ht="15.75" thickBot="1" x14ac:dyDescent="0.3">
      <c r="B175" t="s">
        <v>20</v>
      </c>
      <c r="M175" s="24"/>
    </row>
    <row r="176" spans="2:13" ht="15.75" thickBot="1" x14ac:dyDescent="0.3">
      <c r="B176" s="3"/>
      <c r="C176" s="58" t="s">
        <v>21</v>
      </c>
      <c r="E176" s="13"/>
      <c r="M176" s="24"/>
    </row>
    <row r="177" spans="2:13" x14ac:dyDescent="0.25">
      <c r="B177" s="63" t="s">
        <v>74</v>
      </c>
      <c r="C177" s="7">
        <v>0.5</v>
      </c>
      <c r="E177" s="13"/>
      <c r="M177" s="24"/>
    </row>
    <row r="178" spans="2:13" ht="15.75" thickBot="1" x14ac:dyDescent="0.3">
      <c r="B178" s="87" t="s">
        <v>53</v>
      </c>
      <c r="C178" s="66">
        <v>1.8</v>
      </c>
      <c r="E178" s="13"/>
      <c r="M178" s="24"/>
    </row>
    <row r="179" spans="2:13" x14ac:dyDescent="0.25">
      <c r="B179" s="24" t="s">
        <v>58</v>
      </c>
      <c r="C179" s="19"/>
      <c r="D179" s="13"/>
      <c r="E179" s="13"/>
      <c r="M179" s="24"/>
    </row>
    <row r="180" spans="2:13" x14ac:dyDescent="0.25">
      <c r="B180" s="42"/>
      <c r="M180" s="24"/>
    </row>
    <row r="181" spans="2:13" x14ac:dyDescent="0.25">
      <c r="B181" s="42"/>
      <c r="M181" s="24"/>
    </row>
    <row r="182" spans="2:13" x14ac:dyDescent="0.25">
      <c r="B182" s="42"/>
      <c r="M182" s="24"/>
    </row>
    <row r="183" spans="2:13" x14ac:dyDescent="0.25">
      <c r="B183" s="42"/>
      <c r="M183" s="24"/>
    </row>
    <row r="184" spans="2:13" x14ac:dyDescent="0.25">
      <c r="B184" s="42"/>
      <c r="M184" s="24"/>
    </row>
    <row r="185" spans="2:13" x14ac:dyDescent="0.25">
      <c r="B185" s="42"/>
      <c r="M185" s="24"/>
    </row>
    <row r="186" spans="2:13" x14ac:dyDescent="0.25">
      <c r="B186" s="42"/>
      <c r="M186" s="24"/>
    </row>
    <row r="187" spans="2:13" x14ac:dyDescent="0.25">
      <c r="B187" s="42"/>
      <c r="M187" s="24"/>
    </row>
    <row r="188" spans="2:13" x14ac:dyDescent="0.25">
      <c r="B188" s="42"/>
      <c r="M188" s="24"/>
    </row>
    <row r="189" spans="2:13" x14ac:dyDescent="0.25">
      <c r="B189" s="42"/>
      <c r="M189" s="24"/>
    </row>
    <row r="190" spans="2:13" x14ac:dyDescent="0.25">
      <c r="B190" s="42"/>
      <c r="M190" s="24"/>
    </row>
    <row r="191" spans="2:13" x14ac:dyDescent="0.25">
      <c r="B191" s="8"/>
      <c r="M191" s="24"/>
    </row>
    <row r="192" spans="2:13" x14ac:dyDescent="0.25">
      <c r="M192" s="24"/>
    </row>
    <row r="193" spans="2:13" x14ac:dyDescent="0.25">
      <c r="M193" s="24"/>
    </row>
    <row r="194" spans="2:13" x14ac:dyDescent="0.25">
      <c r="M194" s="24"/>
    </row>
    <row r="195" spans="2:13" x14ac:dyDescent="0.25">
      <c r="M195" s="24"/>
    </row>
    <row r="196" spans="2:13" x14ac:dyDescent="0.25">
      <c r="M196" s="24"/>
    </row>
    <row r="197" spans="2:13" x14ac:dyDescent="0.25">
      <c r="M197" s="24"/>
    </row>
    <row r="198" spans="2:13" x14ac:dyDescent="0.25">
      <c r="B198" s="4"/>
      <c r="C198" s="19"/>
      <c r="D198" s="13"/>
      <c r="E198" s="13"/>
      <c r="M198" s="24"/>
    </row>
    <row r="199" spans="2:13" x14ac:dyDescent="0.25">
      <c r="B199" s="4"/>
      <c r="C199" s="19"/>
      <c r="D199" s="13"/>
      <c r="E199" s="13"/>
      <c r="M199" s="24"/>
    </row>
    <row r="200" spans="2:13" x14ac:dyDescent="0.25">
      <c r="B200" s="4"/>
      <c r="C200" s="19"/>
      <c r="D200" s="13"/>
      <c r="E200" s="13"/>
      <c r="M200" s="24"/>
    </row>
    <row r="201" spans="2:13" x14ac:dyDescent="0.25">
      <c r="B201" s="4"/>
      <c r="C201" s="19"/>
      <c r="D201" s="13"/>
      <c r="E201" s="13"/>
      <c r="M201" s="24"/>
    </row>
    <row r="202" spans="2:13" x14ac:dyDescent="0.25">
      <c r="B202" s="8"/>
      <c r="M202" s="24"/>
    </row>
    <row r="203" spans="2:13" ht="15.75" thickBot="1" x14ac:dyDescent="0.3">
      <c r="B203" t="s">
        <v>19</v>
      </c>
      <c r="M203" s="24"/>
    </row>
    <row r="204" spans="2:13" ht="15.75" thickBot="1" x14ac:dyDescent="0.3">
      <c r="B204" s="3"/>
      <c r="C204" s="9" t="s">
        <v>17</v>
      </c>
      <c r="D204" s="10" t="s">
        <v>18</v>
      </c>
      <c r="E204" s="22" t="s">
        <v>28</v>
      </c>
      <c r="M204" s="24"/>
    </row>
    <row r="205" spans="2:13" x14ac:dyDescent="0.25">
      <c r="B205" s="63" t="s">
        <v>74</v>
      </c>
      <c r="C205" s="1">
        <v>19.5</v>
      </c>
      <c r="D205" s="18">
        <f>0.5*9.81*C205/1000</f>
        <v>9.564750000000001E-2</v>
      </c>
      <c r="E205" s="23">
        <f>+D205/(1000*0.008*0.004)</f>
        <v>2.9889843750000002</v>
      </c>
      <c r="F205" s="59"/>
      <c r="M205" s="24"/>
    </row>
    <row r="206" spans="2:13" ht="15.75" thickBot="1" x14ac:dyDescent="0.3">
      <c r="B206" s="87" t="s">
        <v>53</v>
      </c>
      <c r="C206" s="65"/>
      <c r="D206" s="84"/>
      <c r="E206" s="23">
        <v>2.5</v>
      </c>
      <c r="F206" s="59"/>
      <c r="M206" s="24"/>
    </row>
    <row r="207" spans="2:13" x14ac:dyDescent="0.25">
      <c r="C207" s="13"/>
      <c r="D207" s="43"/>
      <c r="E207" s="23"/>
      <c r="M207" s="24"/>
    </row>
    <row r="208" spans="2:13" x14ac:dyDescent="0.25">
      <c r="B208" s="4"/>
      <c r="C208" s="13"/>
      <c r="D208" s="43"/>
      <c r="E208" s="23"/>
      <c r="M208" s="24"/>
    </row>
    <row r="209" spans="2:13" x14ac:dyDescent="0.25">
      <c r="B209" s="4"/>
      <c r="C209" s="13"/>
      <c r="D209" s="43"/>
      <c r="E209" s="23"/>
      <c r="M209" s="24"/>
    </row>
    <row r="210" spans="2:13" x14ac:dyDescent="0.25">
      <c r="B210" s="4"/>
      <c r="C210" s="13"/>
      <c r="D210" s="43"/>
      <c r="E210" s="23"/>
      <c r="M210" s="24"/>
    </row>
    <row r="211" spans="2:13" x14ac:dyDescent="0.25">
      <c r="B211" s="4"/>
      <c r="C211" s="13"/>
      <c r="D211" s="43"/>
      <c r="E211" s="23"/>
      <c r="M211" s="24"/>
    </row>
    <row r="212" spans="2:13" x14ac:dyDescent="0.25">
      <c r="B212" s="4"/>
      <c r="C212" s="13"/>
      <c r="D212" s="43"/>
      <c r="E212" s="23"/>
      <c r="M212" s="24"/>
    </row>
    <row r="213" spans="2:13" x14ac:dyDescent="0.25">
      <c r="B213" s="4"/>
      <c r="C213" s="13"/>
      <c r="D213" s="43"/>
      <c r="E213" s="23"/>
      <c r="M213" s="24"/>
    </row>
    <row r="214" spans="2:13" x14ac:dyDescent="0.25">
      <c r="B214" s="4"/>
      <c r="C214" s="13"/>
      <c r="D214" s="43"/>
      <c r="E214" s="23"/>
      <c r="M214" s="24"/>
    </row>
    <row r="215" spans="2:13" x14ac:dyDescent="0.25">
      <c r="B215" s="4"/>
      <c r="C215" s="13"/>
      <c r="D215" s="43"/>
      <c r="E215" s="23"/>
      <c r="M215" s="24"/>
    </row>
    <row r="216" spans="2:13" x14ac:dyDescent="0.25">
      <c r="B216" s="4"/>
      <c r="C216" s="13"/>
      <c r="D216" s="43"/>
      <c r="E216" s="23"/>
      <c r="M216" s="24"/>
    </row>
    <row r="217" spans="2:13" x14ac:dyDescent="0.25">
      <c r="B217" s="4"/>
      <c r="C217" s="13"/>
      <c r="D217" s="43"/>
      <c r="E217" s="23"/>
      <c r="M217" s="24"/>
    </row>
    <row r="218" spans="2:13" x14ac:dyDescent="0.25">
      <c r="B218" s="4"/>
      <c r="C218" s="13"/>
      <c r="D218" s="43"/>
      <c r="E218" s="23"/>
      <c r="M218" s="24"/>
    </row>
    <row r="219" spans="2:13" x14ac:dyDescent="0.25">
      <c r="B219" s="4"/>
      <c r="C219" s="13"/>
      <c r="D219" s="43"/>
      <c r="E219" s="23"/>
      <c r="M219" s="24"/>
    </row>
    <row r="220" spans="2:13" x14ac:dyDescent="0.25">
      <c r="B220" s="4"/>
      <c r="C220" s="13"/>
      <c r="D220" s="43"/>
      <c r="E220" s="23"/>
      <c r="M220" s="24"/>
    </row>
    <row r="221" spans="2:13" x14ac:dyDescent="0.25">
      <c r="B221" s="4"/>
      <c r="C221" s="13"/>
      <c r="D221" s="43"/>
      <c r="E221" s="23"/>
      <c r="M221" s="24"/>
    </row>
    <row r="222" spans="2:13" x14ac:dyDescent="0.25">
      <c r="B222" s="4"/>
      <c r="C222" s="13"/>
      <c r="D222" s="43"/>
      <c r="E222" s="23"/>
      <c r="M222" s="24"/>
    </row>
    <row r="223" spans="2:13" x14ac:dyDescent="0.25">
      <c r="B223" s="4"/>
      <c r="C223" s="13"/>
      <c r="D223" s="43"/>
      <c r="E223" s="23"/>
      <c r="M223" s="24"/>
    </row>
    <row r="224" spans="2:13" x14ac:dyDescent="0.25">
      <c r="B224" s="4"/>
      <c r="C224" s="13"/>
      <c r="D224" s="43"/>
      <c r="E224" s="23"/>
      <c r="M224" s="24"/>
    </row>
    <row r="225" spans="2:13" x14ac:dyDescent="0.25">
      <c r="B225" s="4"/>
      <c r="C225" s="13"/>
      <c r="D225" s="43"/>
      <c r="E225" s="23"/>
      <c r="M225" s="24"/>
    </row>
    <row r="226" spans="2:13" x14ac:dyDescent="0.25">
      <c r="B226" s="4"/>
      <c r="C226" s="13"/>
      <c r="D226" s="43"/>
      <c r="E226" s="23"/>
      <c r="M226" s="24"/>
    </row>
    <row r="227" spans="2:13" x14ac:dyDescent="0.25">
      <c r="B227" s="8"/>
      <c r="M227" s="24"/>
    </row>
    <row r="228" spans="2:13" x14ac:dyDescent="0.25">
      <c r="B228" s="8"/>
      <c r="M228" s="24"/>
    </row>
    <row r="229" spans="2:13" ht="15.75" thickBot="1" x14ac:dyDescent="0.3">
      <c r="B229" t="s">
        <v>15</v>
      </c>
      <c r="M229" s="24"/>
    </row>
    <row r="230" spans="2:13" ht="15.75" thickBot="1" x14ac:dyDescent="0.3">
      <c r="B230" s="3"/>
      <c r="C230" s="10" t="s">
        <v>16</v>
      </c>
      <c r="M230" s="24"/>
    </row>
    <row r="231" spans="2:13" ht="15.75" thickBot="1" x14ac:dyDescent="0.3">
      <c r="B231" s="88" t="s">
        <v>74</v>
      </c>
      <c r="C231" s="89">
        <v>170</v>
      </c>
      <c r="D231" t="s">
        <v>54</v>
      </c>
      <c r="M231" s="24"/>
    </row>
    <row r="232" spans="2:13" x14ac:dyDescent="0.25">
      <c r="C232" s="19"/>
    </row>
    <row r="233" spans="2:13" x14ac:dyDescent="0.25">
      <c r="B233" s="24"/>
    </row>
    <row r="234" spans="2:13" x14ac:dyDescent="0.25">
      <c r="B234" s="24" t="s">
        <v>60</v>
      </c>
    </row>
    <row r="235" spans="2:13" x14ac:dyDescent="0.25">
      <c r="B235" s="24" t="s">
        <v>50</v>
      </c>
    </row>
    <row r="248" spans="2:5" x14ac:dyDescent="0.25">
      <c r="B248" s="4" t="s">
        <v>67</v>
      </c>
      <c r="C248" s="117" t="s">
        <v>69</v>
      </c>
      <c r="D248" s="117"/>
      <c r="E248" s="117"/>
    </row>
    <row r="249" spans="2:5" x14ac:dyDescent="0.25">
      <c r="C249" s="13" t="s">
        <v>61</v>
      </c>
      <c r="D249" s="13" t="s">
        <v>62</v>
      </c>
      <c r="E249" s="13" t="s">
        <v>63</v>
      </c>
    </row>
    <row r="250" spans="2:5" x14ac:dyDescent="0.25">
      <c r="B250" s="13" t="s">
        <v>64</v>
      </c>
      <c r="C250" s="13">
        <v>49.82</v>
      </c>
      <c r="D250" s="13">
        <v>49.79</v>
      </c>
      <c r="E250" s="13">
        <v>49.59</v>
      </c>
    </row>
    <row r="251" spans="2:5" x14ac:dyDescent="0.25">
      <c r="B251" s="13" t="s">
        <v>65</v>
      </c>
      <c r="C251" s="13">
        <v>19.899999999999999</v>
      </c>
      <c r="D251" s="13">
        <v>19.98</v>
      </c>
      <c r="E251" s="13">
        <v>19.899999999999999</v>
      </c>
    </row>
    <row r="252" spans="2:5" x14ac:dyDescent="0.25">
      <c r="B252" s="13" t="s">
        <v>66</v>
      </c>
      <c r="C252" s="13">
        <v>9.52</v>
      </c>
      <c r="D252" s="13">
        <v>9.93</v>
      </c>
      <c r="E252" s="13">
        <v>9.7899999999999991</v>
      </c>
    </row>
    <row r="254" spans="2:5" ht="15.75" thickBot="1" x14ac:dyDescent="0.3"/>
    <row r="255" spans="2:5" ht="15.75" thickBot="1" x14ac:dyDescent="0.3">
      <c r="B255" s="111"/>
      <c r="C255" s="110" t="s">
        <v>61</v>
      </c>
      <c r="D255" s="106" t="s">
        <v>62</v>
      </c>
      <c r="E255" s="58" t="s">
        <v>63</v>
      </c>
    </row>
    <row r="256" spans="2:5" ht="15.75" thickBot="1" x14ac:dyDescent="0.3">
      <c r="B256" s="105" t="s">
        <v>70</v>
      </c>
      <c r="C256" s="107">
        <f>AVERAGE(C250/50,C251/20,C252/10)</f>
        <v>0.98113333333333319</v>
      </c>
      <c r="D256" s="108">
        <f>AVERAGE(D250/50,D251/20,D252/10)</f>
        <v>0.99593333333333334</v>
      </c>
      <c r="E256" s="109">
        <f>AVERAGE(E250/50,E251/20,E252/10)</f>
        <v>0.98859999999999992</v>
      </c>
    </row>
    <row r="258" spans="2:4" x14ac:dyDescent="0.25">
      <c r="B258" s="113" t="s">
        <v>68</v>
      </c>
      <c r="D258" s="112"/>
    </row>
  </sheetData>
  <mergeCells count="1">
    <mergeCell ref="C248:E24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2023-09-05T16:40:22Z</dcterms:modified>
</cp:coreProperties>
</file>