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AB06559A-A493-421B-B2E5-97C2AA5BB4D1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D85" i="1"/>
  <c r="E85" i="1"/>
  <c r="F85" i="1"/>
  <c r="C86" i="1"/>
  <c r="D86" i="1"/>
  <c r="E86" i="1"/>
  <c r="F86" i="1"/>
  <c r="F84" i="1"/>
  <c r="E84" i="1"/>
  <c r="D84" i="1"/>
  <c r="C84" i="1"/>
  <c r="E220" i="1"/>
  <c r="D220" i="1"/>
  <c r="C220" i="1"/>
  <c r="E219" i="1"/>
  <c r="D219" i="1"/>
  <c r="C219" i="1"/>
  <c r="D160" i="1"/>
  <c r="E160" i="1" s="1"/>
  <c r="F27" i="1"/>
  <c r="E27" i="1"/>
  <c r="F24" i="1"/>
  <c r="F20" i="1"/>
  <c r="F26" i="1"/>
  <c r="F25" i="1"/>
  <c r="E20" i="1"/>
  <c r="E21" i="1"/>
  <c r="E22" i="1"/>
  <c r="E23" i="1"/>
  <c r="E24" i="1"/>
  <c r="E25" i="1"/>
  <c r="E26" i="1"/>
  <c r="D22" i="1"/>
  <c r="D21" i="1"/>
  <c r="E40" i="1"/>
  <c r="F40" i="1" s="1"/>
  <c r="D159" i="1"/>
  <c r="E159" i="1" s="1"/>
  <c r="E33" i="1"/>
  <c r="F33" i="1" s="1"/>
  <c r="D158" i="1"/>
  <c r="E158" i="1" s="1"/>
  <c r="E41" i="1"/>
  <c r="F41" i="1" s="1"/>
  <c r="E32" i="1"/>
  <c r="F32" i="1" s="1"/>
</calcChain>
</file>

<file path=xl/sharedStrings.xml><?xml version="1.0" encoding="utf-8"?>
<sst xmlns="http://schemas.openxmlformats.org/spreadsheetml/2006/main" count="106" uniqueCount="84">
  <si>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</si>
  <si>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</si>
  <si>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</si>
  <si>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</si>
  <si>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</si>
  <si>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</si>
  <si>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Temperature test</t>
  </si>
  <si>
    <t>Deform °C</t>
  </si>
  <si>
    <t>dH [mm]</t>
  </si>
  <si>
    <t>E br [J]</t>
  </si>
  <si>
    <t>Izod impact test, E break in Joules</t>
  </si>
  <si>
    <t>Min area 4x4mm</t>
  </si>
  <si>
    <t>Min area 4x4mm, vertical test specimen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</si>
  <si>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</si>
  <si>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</si>
  <si>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</si>
  <si>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</si>
  <si>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</si>
  <si>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</si>
  <si>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</si>
  <si>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</si>
  <si>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</si>
  <si>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</si>
  <si>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</si>
  <si>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</si>
  <si>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</si>
  <si>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</si>
  <si>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</si>
  <si>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</si>
  <si>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</si>
  <si>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</si>
  <si>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</si>
  <si>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</si>
  <si>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</si>
  <si>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</si>
  <si>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</si>
  <si>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PLA</t>
  </si>
  <si>
    <t xml:space="preserve">This is only a 15-minute test, </t>
  </si>
  <si>
    <t>it is not recommended to use object continuously at this temp.</t>
  </si>
  <si>
    <t>(smaller values are better)</t>
  </si>
  <si>
    <t>Annealed</t>
  </si>
  <si>
    <t>Deformation (shrinking, expanding)</t>
  </si>
  <si>
    <t>X</t>
  </si>
  <si>
    <t>Y</t>
  </si>
  <si>
    <t>Z</t>
  </si>
  <si>
    <t>210/60°C</t>
  </si>
  <si>
    <t>Hook test (break load, kg)</t>
  </si>
  <si>
    <t>break (kg)</t>
  </si>
  <si>
    <t>cross section: 5x5 mm, from center 6mm</t>
  </si>
  <si>
    <t>*but deformation is not always equal, cannot be compensated in design.</t>
  </si>
  <si>
    <t>Water annealing test - AmazonBasits PLA (annealing in hot water)</t>
  </si>
  <si>
    <t>W100</t>
  </si>
  <si>
    <t>W80</t>
  </si>
  <si>
    <t>From cold water to 80°C and emmidiately turning off the heating, slow cool down</t>
  </si>
  <si>
    <t>2h</t>
  </si>
  <si>
    <t>6h</t>
  </si>
  <si>
    <t>12h</t>
  </si>
  <si>
    <t>1 day</t>
  </si>
  <si>
    <t>2 days</t>
  </si>
  <si>
    <t>3 days</t>
  </si>
  <si>
    <t>days</t>
  </si>
  <si>
    <t>Reference</t>
  </si>
  <si>
    <t>Total Annealed</t>
  </si>
  <si>
    <t>Total Reference</t>
  </si>
  <si>
    <t>B ann</t>
  </si>
  <si>
    <t>C ann</t>
  </si>
  <si>
    <t>S ann</t>
  </si>
  <si>
    <t>3d 12h</t>
  </si>
  <si>
    <t>C ref</t>
  </si>
  <si>
    <t>B ref</t>
  </si>
  <si>
    <t>S ref</t>
  </si>
  <si>
    <t>Drying on open air 24-26°C, 45-50% RH</t>
  </si>
  <si>
    <t>heating to 100°C, boiling 45 minutes then cooling down (*temp 96-98°C)</t>
  </si>
  <si>
    <t>*Both annealed object shrinked and warped</t>
  </si>
  <si>
    <t>in % W80</t>
  </si>
  <si>
    <t>in % W100</t>
  </si>
  <si>
    <t>warping could be the reason</t>
  </si>
  <si>
    <t>for lower break load (?)</t>
  </si>
  <si>
    <t>Layer adhesion test is very sensitive</t>
  </si>
  <si>
    <t>if the force is not exactly 90° to layers</t>
  </si>
  <si>
    <t>A80</t>
  </si>
  <si>
    <t>A100</t>
  </si>
  <si>
    <t>hőmérséklet °C</t>
  </si>
  <si>
    <t>idő (perc)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</si>
</sst>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28">
    <xf numFmtId="0" fontId="0" fillId="0" borderId="0" xfId="0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0" fillId="0" borderId="1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5" xfId="0" applyBorder="1"/>
    <xf numFmtId="0" fontId="0" fillId="0" borderId="23" xfId="0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0" borderId="0" xfId="0" applyFont="1"/>
    <xf numFmtId="165" fontId="1" fillId="0" borderId="0" xfId="0" applyNumberFormat="1" applyFont="1" applyAlignment="1">
      <alignment horizontal="center"/>
    </xf>
    <xf numFmtId="0" fontId="9" fillId="0" borderId="14" xfId="0" applyFont="1" applyBorder="1"/>
    <xf numFmtId="0" fontId="5" fillId="0" borderId="11" xfId="0" applyFont="1" applyBorder="1"/>
    <xf numFmtId="0" fontId="9" fillId="0" borderId="24" xfId="0" applyFont="1" applyBorder="1"/>
    <xf numFmtId="0" fontId="0" fillId="0" borderId="17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3" xfId="0" applyBorder="1"/>
    <xf numFmtId="0" fontId="9" fillId="0" borderId="6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166" fontId="1" fillId="0" borderId="0" xfId="1" applyNumberFormat="1" applyFont="1" applyAlignment="1">
      <alignment horizontal="center"/>
    </xf>
    <xf numFmtId="0" fontId="12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7" xfId="0" applyFont="1" applyBorder="1"/>
    <xf numFmtId="0" fontId="9" fillId="0" borderId="2" xfId="0" applyFont="1" applyBorder="1"/>
    <xf numFmtId="0" fontId="13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3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5" fillId="0" borderId="37" xfId="0" applyFont="1" applyBorder="1"/>
    <xf numFmtId="0" fontId="0" fillId="0" borderId="36" xfId="0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9" fillId="0" borderId="22" xfId="0" applyFont="1" applyBorder="1"/>
    <xf numFmtId="0" fontId="5" fillId="0" borderId="44" xfId="0" applyFont="1" applyBorder="1"/>
    <xf numFmtId="0" fontId="5" fillId="0" borderId="29" xfId="0" applyFont="1" applyBorder="1"/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Sheet1!$E$31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Sheet1!$B$32:$B$33</c:f>
              <c:strCache>
                <c:ptCount val="2"/>
                <c:pt idx="0">
                  <c:v>PLA</c:v>
                </c:pt>
                <c:pt idx="1">
                  <c:v>A100</c:v>
                </c:pt>
              </c:strCache>
            </c:strRef>
          </c:cat>
          <c:val>
            <c:numRef>
              <c:f>Sheet1!$E$32:$E$33</c:f>
              <c:numCache>
                <c:formatCode>General</c:formatCode>
                <c:ptCount val="2"/>
                <c:pt idx="0">
                  <c:v>106.9</c:v>
                </c:pt>
                <c:pt idx="1">
                  <c:v>110.4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hőmérséklet °C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Sheet2!$B$4:$B$7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40</c:v>
                </c:pt>
              </c:numCache>
            </c:numRef>
          </c:xVal>
          <c:yVal>
            <c:numRef>
              <c:f>Sheet2!$C$4:$C$7</c:f>
              <c:numCache>
                <c:formatCode>General</c:formatCode>
                <c:ptCount val="4"/>
                <c:pt idx="0">
                  <c:v>20</c:v>
                </c:pt>
                <c:pt idx="1">
                  <c:v>80</c:v>
                </c:pt>
                <c:pt idx="2">
                  <c:v>80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1F-4B09-9E2A-E062ED32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680415"/>
        <c:axId val="356960687"/>
      </c:scatterChart>
      <c:valAx>
        <c:axId val="35768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400"/>
                  <a:t>Idő (perc)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6960687"/>
        <c:crosses val="autoZero"/>
        <c:crossBetween val="midCat"/>
      </c:valAx>
      <c:valAx>
        <c:axId val="35696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768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Sheet1!$B$40:$B$41</c:f>
              <c:strCache>
                <c:ptCount val="2"/>
                <c:pt idx="0">
                  <c:v>PLA</c:v>
                </c:pt>
                <c:pt idx="1">
                  <c:v>A100</c:v>
                </c:pt>
              </c:strCache>
            </c:strRef>
          </c:cat>
          <c:val>
            <c:numRef>
              <c:f>Sheet1!$E$40:$E$41</c:f>
              <c:numCache>
                <c:formatCode>General</c:formatCode>
                <c:ptCount val="2"/>
                <c:pt idx="0">
                  <c:v>58.1</c:v>
                </c:pt>
                <c:pt idx="1">
                  <c:v>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Sheet1!$B$84:$B$86</c:f>
              <c:strCache>
                <c:ptCount val="3"/>
                <c:pt idx="0">
                  <c:v>PLA</c:v>
                </c:pt>
                <c:pt idx="1">
                  <c:v>A80</c:v>
                </c:pt>
                <c:pt idx="2">
                  <c:v>A100</c:v>
                </c:pt>
              </c:strCache>
            </c:strRef>
          </c:cat>
          <c:val>
            <c:numRef>
              <c:f>Sheet1!$C$84:$C$86</c:f>
              <c:numCache>
                <c:formatCode>General</c:formatCode>
                <c:ptCount val="3"/>
                <c:pt idx="0">
                  <c:v>0.32</c:v>
                </c:pt>
                <c:pt idx="1">
                  <c:v>0.18</c:v>
                </c:pt>
                <c:pt idx="2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Sheet1!$D$83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Sheet1!$B$84:$B$86</c:f>
              <c:strCache>
                <c:ptCount val="3"/>
                <c:pt idx="0">
                  <c:v>PLA</c:v>
                </c:pt>
                <c:pt idx="1">
                  <c:v>A80</c:v>
                </c:pt>
                <c:pt idx="2">
                  <c:v>A100</c:v>
                </c:pt>
              </c:strCache>
            </c:strRef>
          </c:cat>
          <c:val>
            <c:numRef>
              <c:f>Sheet1!$D$84:$D$86</c:f>
              <c:numCache>
                <c:formatCode>General</c:formatCode>
                <c:ptCount val="3"/>
                <c:pt idx="0">
                  <c:v>0.59</c:v>
                </c:pt>
                <c:pt idx="1">
                  <c:v>0.32</c:v>
                </c:pt>
                <c:pt idx="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Sheet1!$E$83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Sheet1!$B$84:$B$86</c:f>
              <c:strCache>
                <c:ptCount val="3"/>
                <c:pt idx="0">
                  <c:v>PLA</c:v>
                </c:pt>
                <c:pt idx="1">
                  <c:v>A80</c:v>
                </c:pt>
                <c:pt idx="2">
                  <c:v>A100</c:v>
                </c:pt>
              </c:strCache>
            </c:strRef>
          </c:cat>
          <c:val>
            <c:numRef>
              <c:f>Sheet1!$E$84:$E$86</c:f>
              <c:numCache>
                <c:formatCode>General</c:formatCode>
                <c:ptCount val="3"/>
                <c:pt idx="0">
                  <c:v>1.1000000000000001</c:v>
                </c:pt>
                <c:pt idx="1">
                  <c:v>0.67</c:v>
                </c:pt>
                <c:pt idx="2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Sheet1!$F$83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Sheet1!$B$84:$B$86</c:f>
              <c:strCache>
                <c:ptCount val="3"/>
                <c:pt idx="0">
                  <c:v>PLA</c:v>
                </c:pt>
                <c:pt idx="1">
                  <c:v>A80</c:v>
                </c:pt>
                <c:pt idx="2">
                  <c:v>A100</c:v>
                </c:pt>
              </c:strCache>
            </c:strRef>
          </c:cat>
          <c:val>
            <c:numRef>
              <c:f>Sheet1!$F$84:$F$86</c:f>
              <c:numCache>
                <c:formatCode>General</c:formatCode>
                <c:ptCount val="3"/>
                <c:pt idx="0">
                  <c:v>2.2799999999999998</c:v>
                </c:pt>
                <c:pt idx="1">
                  <c:v>1.59</c:v>
                </c:pt>
                <c:pt idx="2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Sheet1!$E$157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Sheet1!$B$158:$B$160</c:f>
              <c:strCache>
                <c:ptCount val="3"/>
                <c:pt idx="0">
                  <c:v>PLA</c:v>
                </c:pt>
                <c:pt idx="1">
                  <c:v>W80</c:v>
                </c:pt>
                <c:pt idx="2">
                  <c:v>W100</c:v>
                </c:pt>
              </c:strCache>
            </c:strRef>
          </c:cat>
          <c:val>
            <c:numRef>
              <c:f>Sheet1!$E$158:$E$160</c:f>
              <c:numCache>
                <c:formatCode>0.0</c:formatCode>
                <c:ptCount val="3"/>
                <c:pt idx="0">
                  <c:v>2.9123437500000002</c:v>
                </c:pt>
                <c:pt idx="1">
                  <c:v>2.9123437500000002</c:v>
                </c:pt>
                <c:pt idx="2">
                  <c:v>2.9123437500000002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Sheet1!$C$184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Sheet1!$B$185:$B$187</c:f>
              <c:strCache>
                <c:ptCount val="3"/>
                <c:pt idx="0">
                  <c:v>PLA</c:v>
                </c:pt>
                <c:pt idx="1">
                  <c:v>W80</c:v>
                </c:pt>
                <c:pt idx="2">
                  <c:v>W100</c:v>
                </c:pt>
              </c:strCache>
            </c:strRef>
          </c:cat>
          <c:val>
            <c:numRef>
              <c:f>Sheet1!$C$185:$C$187</c:f>
              <c:numCache>
                <c:formatCode>General</c:formatCode>
                <c:ptCount val="3"/>
                <c:pt idx="0">
                  <c:v>52</c:v>
                </c:pt>
                <c:pt idx="1">
                  <c:v>152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Sheet1!$B$115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Sheet1!$C$114:$N$114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Sheet1!$C$115:$N$115</c:f>
              <c:numCache>
                <c:formatCode>General</c:formatCode>
                <c:ptCount val="12"/>
                <c:pt idx="0">
                  <c:v>0.31</c:v>
                </c:pt>
                <c:pt idx="1">
                  <c:v>0.32</c:v>
                </c:pt>
                <c:pt idx="2">
                  <c:v>0.32</c:v>
                </c:pt>
                <c:pt idx="3">
                  <c:v>0.59</c:v>
                </c:pt>
                <c:pt idx="4">
                  <c:v>0.59</c:v>
                </c:pt>
                <c:pt idx="5">
                  <c:v>0.6</c:v>
                </c:pt>
                <c:pt idx="6">
                  <c:v>1.0900000000000001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2.19</c:v>
                </c:pt>
                <c:pt idx="10">
                  <c:v>2.2799999999999998</c:v>
                </c:pt>
                <c:pt idx="11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Sheet1!$B$116</c:f>
              <c:strCache>
                <c:ptCount val="1"/>
                <c:pt idx="0">
                  <c:v>A80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Sheet1!$C$114:$N$114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Sheet1!$C$116:$N$116</c:f>
              <c:numCache>
                <c:formatCode>General</c:formatCode>
                <c:ptCount val="12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0.33</c:v>
                </c:pt>
                <c:pt idx="4">
                  <c:v>0.32</c:v>
                </c:pt>
                <c:pt idx="5">
                  <c:v>0.32</c:v>
                </c:pt>
                <c:pt idx="6">
                  <c:v>0.66</c:v>
                </c:pt>
                <c:pt idx="7">
                  <c:v>0.67</c:v>
                </c:pt>
                <c:pt idx="8">
                  <c:v>0.68</c:v>
                </c:pt>
                <c:pt idx="9">
                  <c:v>1.54</c:v>
                </c:pt>
                <c:pt idx="10">
                  <c:v>1.59</c:v>
                </c:pt>
                <c:pt idx="11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Sheet1!$B$117</c:f>
              <c:strCache>
                <c:ptCount val="1"/>
                <c:pt idx="0">
                  <c:v>A100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Sheet1!$C$114:$N$114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Sheet1!$C$117:$N$117</c:f>
              <c:numCache>
                <c:formatCode>General</c:formatCode>
                <c:ptCount val="12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0.35</c:v>
                </c:pt>
                <c:pt idx="4">
                  <c:v>0.36</c:v>
                </c:pt>
                <c:pt idx="5">
                  <c:v>0.36</c:v>
                </c:pt>
                <c:pt idx="6">
                  <c:v>0.68</c:v>
                </c:pt>
                <c:pt idx="7">
                  <c:v>0.68</c:v>
                </c:pt>
                <c:pt idx="8">
                  <c:v>0.69</c:v>
                </c:pt>
                <c:pt idx="9">
                  <c:v>1.35</c:v>
                </c:pt>
                <c:pt idx="10">
                  <c:v>1.43</c:v>
                </c:pt>
                <c:pt idx="11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32-A508-1E67332E1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Hook test, </a:t>
            </a:r>
            <a:r>
              <a:rPr lang="en-US"/>
              <a:t>break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Sheet1!$C$66</c:f>
              <c:strCache>
                <c:ptCount val="1"/>
                <c:pt idx="0">
                  <c:v>break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Sheet1!$B$67:$B$68</c:f>
              <c:strCache>
                <c:ptCount val="2"/>
                <c:pt idx="0">
                  <c:v>PLA</c:v>
                </c:pt>
                <c:pt idx="1">
                  <c:v>A100</c:v>
                </c:pt>
              </c:strCache>
            </c:strRef>
          </c:cat>
          <c:val>
            <c:numRef>
              <c:f>Sheet1!$C$67:$C$68</c:f>
              <c:numCache>
                <c:formatCode>General</c:formatCode>
                <c:ptCount val="2"/>
                <c:pt idx="0">
                  <c:v>40.200000000000003</c:v>
                </c:pt>
                <c:pt idx="1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8-497F-9681-6EA6FBAB2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10735"/>
        <c:axId val="12206767"/>
      </c:barChart>
      <c:catAx>
        <c:axId val="1321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206767"/>
        <c:crosses val="autoZero"/>
        <c:auto val="1"/>
        <c:lblAlgn val="ctr"/>
        <c:lblOffset val="100"/>
        <c:noMultiLvlLbl val="0"/>
      </c:catAx>
      <c:valAx>
        <c:axId val="1220676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Mass (g)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Sheet1!$E$19</c:f>
              <c:strCache>
                <c:ptCount val="1"/>
                <c:pt idx="0">
                  <c:v>Total Annealed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Sheet1!$D$20:$D$27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8.3333333333333329E-2</c:v>
                </c:pt>
                <c:pt idx="2" formatCode="General">
                  <c:v>0.25</c:v>
                </c:pt>
                <c:pt idx="3" formatCode="General">
                  <c:v>0.5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3</c:v>
                </c:pt>
                <c:pt idx="7" formatCode="General">
                  <c:v>3.5</c:v>
                </c:pt>
              </c:numCache>
            </c:numRef>
          </c:xVal>
          <c:yVal>
            <c:numRef>
              <c:f>Sheet1!$E$20:$E$27</c:f>
              <c:numCache>
                <c:formatCode>General</c:formatCode>
                <c:ptCount val="8"/>
                <c:pt idx="0">
                  <c:v>9.6969999999999992</c:v>
                </c:pt>
                <c:pt idx="1">
                  <c:v>9.661999999999999</c:v>
                </c:pt>
                <c:pt idx="2">
                  <c:v>9.65</c:v>
                </c:pt>
                <c:pt idx="3">
                  <c:v>9.6380000000000017</c:v>
                </c:pt>
                <c:pt idx="4">
                  <c:v>9.6260000000000012</c:v>
                </c:pt>
                <c:pt idx="5">
                  <c:v>9.6020000000000003</c:v>
                </c:pt>
                <c:pt idx="6">
                  <c:v>9.5939999999999994</c:v>
                </c:pt>
                <c:pt idx="7">
                  <c:v>9.5910000000000011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7C-413F-A8EF-11FA1F769394}"/>
            </c:ext>
          </c:extLst>
        </c:ser>
        <c:ser>
          <c:idx val="1"/>
          <c:order val="1"/>
          <c:tx>
            <c:strRef>
              <c:f>Sheet1!$F$19</c:f>
              <c:strCache>
                <c:ptCount val="1"/>
                <c:pt idx="0">
                  <c:v>Total Reference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Sheet1!$D$20:$D$27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8.3333333333333329E-2</c:v>
                </c:pt>
                <c:pt idx="2" formatCode="General">
                  <c:v>0.25</c:v>
                </c:pt>
                <c:pt idx="3" formatCode="General">
                  <c:v>0.5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3</c:v>
                </c:pt>
                <c:pt idx="7" formatCode="General">
                  <c:v>3.5</c:v>
                </c:pt>
              </c:numCache>
            </c:numRef>
          </c:xVal>
          <c:yVal>
            <c:numRef>
              <c:f>Sheet1!$F$20:$F$27</c:f>
              <c:numCache>
                <c:formatCode>General</c:formatCode>
                <c:ptCount val="8"/>
                <c:pt idx="0">
                  <c:v>9.5419999999999998</c:v>
                </c:pt>
                <c:pt idx="4">
                  <c:v>9.5559999999999992</c:v>
                </c:pt>
                <c:pt idx="5">
                  <c:v>9.5730000000000004</c:v>
                </c:pt>
                <c:pt idx="6">
                  <c:v>9.5879999999999992</c:v>
                </c:pt>
                <c:pt idx="7">
                  <c:v>9.5890000000000004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7C-413F-A8EF-11FA1F76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45488"/>
        <c:axId val="35848720"/>
      </c:scatterChart>
      <c:valAx>
        <c:axId val="5794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848720"/>
        <c:crosses val="autoZero"/>
        <c:crossBetween val="midCat"/>
      </c:valAx>
      <c:valAx>
        <c:axId val="3584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94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Sheet1!$B$219</c:f>
              <c:strCache>
                <c:ptCount val="1"/>
                <c:pt idx="0">
                  <c:v>in % W80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Sheet1!$C$215:$E$215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f>Sheet1!$C$219:$E$219</c:f>
              <c:numCache>
                <c:formatCode>0.0%</c:formatCode>
                <c:ptCount val="3"/>
                <c:pt idx="0">
                  <c:v>0.95514950166112955</c:v>
                </c:pt>
                <c:pt idx="1">
                  <c:v>0.96173044925124784</c:v>
                </c:pt>
                <c:pt idx="2">
                  <c:v>1.0357262103505842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D-4EE5-9597-BB31F539AA91}"/>
            </c:ext>
          </c:extLst>
        </c:ser>
        <c:ser>
          <c:idx val="1"/>
          <c:order val="1"/>
          <c:tx>
            <c:strRef>
              <c:f>Sheet1!$B$220</c:f>
              <c:strCache>
                <c:ptCount val="1"/>
                <c:pt idx="0">
                  <c:v>in % W100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Sheet1!$C$215:$E$215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f>Sheet1!$C$220:$E$220</c:f>
              <c:numCache>
                <c:formatCode>0.0%</c:formatCode>
                <c:ptCount val="3"/>
                <c:pt idx="0">
                  <c:v>0.94352159468438535</c:v>
                </c:pt>
                <c:pt idx="1">
                  <c:v>0.95241264559068217</c:v>
                </c:pt>
                <c:pt idx="2">
                  <c:v>1.0397328881469117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D-4EE5-9597-BB31F539A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5705663"/>
        <c:axId val="1749433167"/>
      </c:barChart>
      <c:catAx>
        <c:axId val="176570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49433167"/>
        <c:crosses val="autoZero"/>
        <c:auto val="1"/>
        <c:lblAlgn val="ctr"/>
        <c:lblOffset val="100"/>
        <c:noMultiLvlLbl val="0"/>
      </c:catAx>
      <c:valAx>
        <c:axId val="174943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6570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6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12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image" Target="../media/image7.jpe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5.png"/><Relationship Id="rId5" Type="http://schemas.openxmlformats.org/officeDocument/2006/relationships/chart" Target="../charts/chart5.xml"/><Relationship Id="rId15" Type="http://schemas.openxmlformats.org/officeDocument/2006/relationships/chart" Target="../charts/chart9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Relationship Id="rId1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650009</xdr:colOff>
      <xdr:row>28</xdr:row>
      <xdr:rowOff>172098</xdr:rowOff>
    </xdr:from>
    <xdr:to>
      <xdr:col>13</xdr:col>
      <xdr:colOff>660833</xdr:colOff>
      <xdr:row>57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150234</xdr:colOff>
      <xdr:row>28</xdr:row>
      <xdr:rowOff>166688</xdr:rowOff>
    </xdr:from>
    <xdr:to>
      <xdr:col>20</xdr:col>
      <xdr:colOff>105353</xdr:colOff>
      <xdr:row>57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638735</xdr:colOff>
      <xdr:row>80</xdr:row>
      <xdr:rowOff>84742</xdr:rowOff>
    </xdr:from>
    <xdr:to>
      <xdr:col>14</xdr:col>
      <xdr:colOff>90581</xdr:colOff>
      <xdr:row>108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640669</xdr:colOff>
      <xdr:row>155</xdr:row>
      <xdr:rowOff>171110</xdr:rowOff>
    </xdr:from>
    <xdr:to>
      <xdr:col>13</xdr:col>
      <xdr:colOff>165780</xdr:colOff>
      <xdr:row>180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3401</xdr:colOff>
      <xdr:row>181</xdr:row>
      <xdr:rowOff>170387</xdr:rowOff>
    </xdr:from>
    <xdr:to>
      <xdr:col>14</xdr:col>
      <xdr:colOff>150709</xdr:colOff>
      <xdr:row>206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107154</xdr:colOff>
      <xdr:row>118</xdr:row>
      <xdr:rowOff>0</xdr:rowOff>
    </xdr:from>
    <xdr:to>
      <xdr:col>14</xdr:col>
      <xdr:colOff>571499</xdr:colOff>
      <xdr:row>147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92</xdr:row>
      <xdr:rowOff>0</xdr:rowOff>
    </xdr:from>
    <xdr:to>
      <xdr:col>5</xdr:col>
      <xdr:colOff>123894</xdr:colOff>
      <xdr:row>100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162</xdr:row>
      <xdr:rowOff>111123</xdr:rowOff>
    </xdr:from>
    <xdr:to>
      <xdr:col>3</xdr:col>
      <xdr:colOff>642937</xdr:colOff>
      <xdr:row>175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191</xdr:row>
      <xdr:rowOff>127000</xdr:rowOff>
    </xdr:from>
    <xdr:to>
      <xdr:col>4</xdr:col>
      <xdr:colOff>166688</xdr:colOff>
      <xdr:row>197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 editAs="oneCell">
    <xdr:from>
      <xdr:col>9</xdr:col>
      <xdr:colOff>520674</xdr:colOff>
      <xdr:row>31</xdr:row>
      <xdr:rowOff>87319</xdr:rowOff>
    </xdr:from>
    <xdr:to>
      <xdr:col>11</xdr:col>
      <xdr:colOff>140217</xdr:colOff>
      <xdr:row>37</xdr:row>
      <xdr:rowOff>21081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331B13C-9110-474A-E899-B9D2DA897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4038" y="6079410"/>
          <a:ext cx="1593815" cy="1085421"/>
        </a:xfrm>
        <a:prstGeom prst="rect">
          <a:avLst/>
        </a:prstGeom>
      </xdr:spPr>
    </xdr:pic>
    <xdr:clientData/>
  </xdr:twoCellAnchor>
  <xdr:twoCellAnchor editAs="oneCell">
    <xdr:from>
      <xdr:col>18</xdr:col>
      <xdr:colOff>82886</xdr:colOff>
      <xdr:row>31</xdr:row>
      <xdr:rowOff>49694</xdr:rowOff>
    </xdr:from>
    <xdr:to>
      <xdr:col>19</xdr:col>
      <xdr:colOff>513935</xdr:colOff>
      <xdr:row>39</xdr:row>
      <xdr:rowOff>137489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25DC42C-72F9-A71E-2C1E-3DAB7FAB3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60" y="6998803"/>
          <a:ext cx="1043962" cy="1636643"/>
        </a:xfrm>
        <a:prstGeom prst="rect">
          <a:avLst/>
        </a:prstGeom>
      </xdr:spPr>
    </xdr:pic>
    <xdr:clientData/>
  </xdr:twoCellAnchor>
  <xdr:twoCellAnchor>
    <xdr:from>
      <xdr:col>6</xdr:col>
      <xdr:colOff>530087</xdr:colOff>
      <xdr:row>62</xdr:row>
      <xdr:rowOff>77857</xdr:rowOff>
    </xdr:from>
    <xdr:to>
      <xdr:col>10</xdr:col>
      <xdr:colOff>521805</xdr:colOff>
      <xdr:row>76</xdr:row>
      <xdr:rowOff>129209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9B2910D-E556-187F-1684-844F92E01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11</xdr:col>
      <xdr:colOff>190502</xdr:colOff>
      <xdr:row>64</xdr:row>
      <xdr:rowOff>146601</xdr:rowOff>
    </xdr:from>
    <xdr:to>
      <xdr:col>13</xdr:col>
      <xdr:colOff>505240</xdr:colOff>
      <xdr:row>75</xdr:row>
      <xdr:rowOff>104700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3FBD8A2-76BE-861D-61C2-65B0DE90F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4632" y="13415340"/>
          <a:ext cx="1962977" cy="2078446"/>
        </a:xfrm>
        <a:prstGeom prst="rect">
          <a:avLst/>
        </a:prstGeom>
      </xdr:spPr>
    </xdr:pic>
    <xdr:clientData/>
  </xdr:twoCellAnchor>
  <xdr:twoCellAnchor>
    <xdr:from>
      <xdr:col>9</xdr:col>
      <xdr:colOff>306455</xdr:colOff>
      <xdr:row>4</xdr:row>
      <xdr:rowOff>86591</xdr:rowOff>
    </xdr:from>
    <xdr:to>
      <xdr:col>19</xdr:col>
      <xdr:colOff>0</xdr:colOff>
      <xdr:row>27</xdr:row>
      <xdr:rowOff>165652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BDA27AD-50B0-3C14-62B0-199FB517E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385329</xdr:colOff>
      <xdr:row>211</xdr:row>
      <xdr:rowOff>31172</xdr:rowOff>
    </xdr:from>
    <xdr:to>
      <xdr:col>14</xdr:col>
      <xdr:colOff>138546</xdr:colOff>
      <xdr:row>232</xdr:row>
      <xdr:rowOff>51953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B7E4B3-4703-D01A-C2B0-A7958D00B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698769</xdr:colOff>
      <xdr:row>59</xdr:row>
      <xdr:rowOff>124239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F9AD23-9EF5-4B7C-8430-D57746E06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477" y="8693727"/>
          <a:ext cx="698769" cy="2791239"/>
        </a:xfrm>
        <a:prstGeom prst="rect">
          <a:avLst/>
        </a:prstGeom>
      </xdr:spPr>
    </xdr:pic>
    <xdr:clientData/>
  </xdr:twoCellAnchor>
  <xdr:twoCellAnchor>
    <xdr:from>
      <xdr:col>1</xdr:col>
      <xdr:colOff>450273</xdr:colOff>
      <xdr:row>40</xdr:row>
      <xdr:rowOff>103909</xdr:rowOff>
    </xdr:from>
    <xdr:to>
      <xdr:col>2</xdr:col>
      <xdr:colOff>34637</xdr:colOff>
      <xdr:row>45</xdr:row>
      <xdr:rowOff>138546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D2DF4C8-EB50-4932-95E9-0BCDB1DB2F5A}"/>
            </a:ext>
          </a:extLst>
        </xdr:cNvPr>
        <xdr:cNvCxnSpPr/>
      </xdr:nvCxnSpPr>
      <xdr:spPr>
        <a:xfrm>
          <a:off x="666750" y="7836477"/>
          <a:ext cx="346364" cy="9957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0.08203</cdr:x>
      <cdr:y>0.35892</cdr:y>
    </cdr:from>
    <cdr:to>
      <cdr:x>0.97559</cdr:x>
      <cdr:y>0.35892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F438741-3DE7-BA8D-C0A5-76CEB35D3E39}"/>
            </a:ext>
          </a:extLst>
        </cdr:cNvPr>
        <cdr:cNvCxnSpPr/>
      </cdr:nvCxnSpPr>
      <cdr:spPr>
        <a:xfrm xmlns:a="http://schemas.openxmlformats.org/drawingml/2006/main">
          <a:off x="523875" y="1449532"/>
          <a:ext cx="5706341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409574</xdr:colOff>
      <xdr:row>4</xdr:row>
      <xdr:rowOff>128587</xdr:rowOff>
    </xdr:from>
    <xdr:to>
      <xdr:col>16</xdr:col>
      <xdr:colOff>495299</xdr:colOff>
      <xdr:row>29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D4B5F-BB8E-133E-9A4E-48D74F20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22"/>
  <sheetViews>
    <sheetView tabSelected="1" topLeftCell="A200" zoomScaleNormal="100" workbookViewId="0">
      <selection activeCell="S224" sqref="S224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4.5703125" bestFit="1" customWidth="1"/>
    <col min="6" max="6" width="15.1406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4.5703125" bestFit="1" customWidth="1"/>
    <col min="12" max="12" width="15.140625" bestFit="1" customWidth="1"/>
    <col min="13" max="13" width="9.5703125" bestFit="1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7"/>
      <c r="B2" s="7" t="s">
        <v>50</v>
      </c>
      <c r="M2" t="s">
        <v>16</v>
      </c>
    </row>
    <row r="3" spans="1:15" ht="15.75" thickBot="1" x14ac:dyDescent="0.3">
      <c r="A3" s="7"/>
      <c r="B3" s="7" t="s">
        <v>80</v>
      </c>
      <c r="C3" t="s">
        <v>53</v>
      </c>
      <c r="M3" s="62" t="s">
        <v>36</v>
      </c>
      <c r="N3" s="32" t="s">
        <v>45</v>
      </c>
    </row>
    <row r="4" spans="1:15" ht="15.75" thickBot="1" x14ac:dyDescent="0.3">
      <c r="A4" s="7"/>
      <c r="B4" s="7" t="s">
        <v>81</v>
      </c>
      <c r="C4" t="s">
        <v>72</v>
      </c>
      <c r="M4" s="61"/>
      <c r="N4" s="63"/>
      <c r="O4" s="77"/>
    </row>
    <row r="5" spans="1:15" x14ac:dyDescent="0.25">
      <c r="A5" s="7"/>
      <c r="B5" s="7"/>
      <c r="M5" s="7"/>
    </row>
    <row r="6" spans="1:15" x14ac:dyDescent="0.25">
      <c r="A6" s="7"/>
      <c r="B6" s="7"/>
      <c r="M6" s="7"/>
    </row>
    <row r="7" spans="1:15" ht="15.75" thickBot="1" x14ac:dyDescent="0.3">
      <c r="A7" s="7"/>
      <c r="B7" s="7" t="s">
        <v>71</v>
      </c>
      <c r="M7" s="7"/>
    </row>
    <row r="8" spans="1:15" x14ac:dyDescent="0.25">
      <c r="A8" s="7"/>
      <c r="B8" s="7"/>
      <c r="C8" s="125" t="s">
        <v>40</v>
      </c>
      <c r="D8" s="126"/>
      <c r="E8" s="127"/>
      <c r="F8" s="125" t="s">
        <v>61</v>
      </c>
      <c r="G8" s="126"/>
      <c r="H8" s="127"/>
      <c r="M8" s="7"/>
    </row>
    <row r="9" spans="1:15" x14ac:dyDescent="0.25">
      <c r="A9" s="7"/>
      <c r="B9" s="17"/>
      <c r="C9" s="89" t="s">
        <v>65</v>
      </c>
      <c r="D9" s="17" t="s">
        <v>64</v>
      </c>
      <c r="E9" s="17" t="s">
        <v>66</v>
      </c>
      <c r="F9" s="89" t="s">
        <v>68</v>
      </c>
      <c r="G9" s="17" t="s">
        <v>69</v>
      </c>
      <c r="H9" s="91" t="s">
        <v>70</v>
      </c>
      <c r="M9" s="7"/>
    </row>
    <row r="10" spans="1:15" x14ac:dyDescent="0.25">
      <c r="A10" s="7"/>
      <c r="B10" s="23">
        <v>0</v>
      </c>
      <c r="C10" s="90">
        <v>3.4369999999999998</v>
      </c>
      <c r="D10" s="92">
        <v>4.0279999999999996</v>
      </c>
      <c r="E10" s="92">
        <v>2.2320000000000002</v>
      </c>
      <c r="F10" s="90">
        <v>3.37</v>
      </c>
      <c r="G10" s="92">
        <v>3.9849999999999999</v>
      </c>
      <c r="H10" s="93">
        <v>2.1869999999999998</v>
      </c>
      <c r="M10" s="7"/>
    </row>
    <row r="11" spans="1:15" x14ac:dyDescent="0.25">
      <c r="A11" s="7"/>
      <c r="B11" s="23" t="s">
        <v>54</v>
      </c>
      <c r="C11" s="90">
        <v>3.423</v>
      </c>
      <c r="D11" s="92">
        <v>4.0209999999999999</v>
      </c>
      <c r="E11" s="92">
        <v>2.218</v>
      </c>
      <c r="F11" s="90"/>
      <c r="G11" s="92"/>
      <c r="H11" s="93"/>
      <c r="M11" s="7"/>
    </row>
    <row r="12" spans="1:15" x14ac:dyDescent="0.25">
      <c r="A12" s="7"/>
      <c r="B12" s="23" t="s">
        <v>55</v>
      </c>
      <c r="C12" s="90">
        <v>3.4180000000000001</v>
      </c>
      <c r="D12" s="92">
        <v>4.0179999999999998</v>
      </c>
      <c r="E12" s="92">
        <v>2.214</v>
      </c>
      <c r="F12" s="90"/>
      <c r="G12" s="92"/>
      <c r="H12" s="93"/>
      <c r="M12" s="7"/>
    </row>
    <row r="13" spans="1:15" x14ac:dyDescent="0.25">
      <c r="A13" s="7"/>
      <c r="B13" s="23" t="s">
        <v>56</v>
      </c>
      <c r="C13" s="90">
        <v>3.4140000000000001</v>
      </c>
      <c r="D13" s="92">
        <v>4.0110000000000001</v>
      </c>
      <c r="E13" s="92">
        <v>2.2130000000000001</v>
      </c>
      <c r="F13" s="90"/>
      <c r="G13" s="92"/>
      <c r="H13" s="93"/>
      <c r="M13" s="7"/>
    </row>
    <row r="14" spans="1:15" x14ac:dyDescent="0.25">
      <c r="A14" s="7"/>
      <c r="B14" s="23" t="s">
        <v>57</v>
      </c>
      <c r="C14" s="90">
        <v>3.407</v>
      </c>
      <c r="D14" s="92">
        <v>4.0090000000000003</v>
      </c>
      <c r="E14" s="92">
        <v>2.21</v>
      </c>
      <c r="F14" s="90">
        <v>3.38</v>
      </c>
      <c r="G14" s="92">
        <v>3.9860000000000002</v>
      </c>
      <c r="H14" s="93">
        <v>2.19</v>
      </c>
      <c r="M14" s="7"/>
    </row>
    <row r="15" spans="1:15" x14ac:dyDescent="0.25">
      <c r="A15" s="7"/>
      <c r="B15" s="23" t="s">
        <v>58</v>
      </c>
      <c r="C15" s="90">
        <v>3.3969999999999998</v>
      </c>
      <c r="D15" s="92">
        <v>4.0010000000000003</v>
      </c>
      <c r="E15" s="92">
        <v>2.2040000000000002</v>
      </c>
      <c r="F15" s="90">
        <v>3.3849999999999998</v>
      </c>
      <c r="G15" s="92">
        <v>3.9910000000000001</v>
      </c>
      <c r="H15" s="93">
        <v>2.1970000000000001</v>
      </c>
      <c r="M15" s="7"/>
    </row>
    <row r="16" spans="1:15" x14ac:dyDescent="0.25">
      <c r="A16" s="7"/>
      <c r="B16" s="23" t="s">
        <v>59</v>
      </c>
      <c r="C16" s="90">
        <v>3.3929999999999998</v>
      </c>
      <c r="D16" s="92">
        <v>4</v>
      </c>
      <c r="E16" s="92">
        <v>2.2010000000000001</v>
      </c>
      <c r="F16" s="90">
        <v>3.3889999999999998</v>
      </c>
      <c r="G16" s="92">
        <v>3.9969999999999999</v>
      </c>
      <c r="H16" s="93">
        <v>2.202</v>
      </c>
      <c r="M16" s="7"/>
    </row>
    <row r="17" spans="1:19" ht="15.75" thickBot="1" x14ac:dyDescent="0.3">
      <c r="A17" s="7"/>
      <c r="B17" s="7" t="s">
        <v>67</v>
      </c>
      <c r="C17" s="94">
        <v>3.3919999999999999</v>
      </c>
      <c r="D17" s="95">
        <v>3.9990000000000001</v>
      </c>
      <c r="E17" s="95">
        <v>2.2000000000000002</v>
      </c>
      <c r="F17" s="94">
        <v>3.39</v>
      </c>
      <c r="G17" s="95">
        <v>3.9969999999999999</v>
      </c>
      <c r="H17" s="96">
        <v>2.202</v>
      </c>
      <c r="M17" s="7"/>
    </row>
    <row r="18" spans="1:19" ht="15.75" thickBot="1" x14ac:dyDescent="0.3">
      <c r="A18" s="7"/>
      <c r="B18" s="7"/>
      <c r="M18" s="7"/>
    </row>
    <row r="19" spans="1:19" ht="15.75" thickBot="1" x14ac:dyDescent="0.3">
      <c r="A19" s="7"/>
      <c r="B19" s="7"/>
      <c r="D19" s="104" t="s">
        <v>60</v>
      </c>
      <c r="E19" s="105" t="s">
        <v>62</v>
      </c>
      <c r="F19" s="106" t="s">
        <v>63</v>
      </c>
      <c r="M19" s="7"/>
    </row>
    <row r="20" spans="1:19" x14ac:dyDescent="0.25">
      <c r="A20" s="7"/>
      <c r="B20" s="7"/>
      <c r="D20" s="107">
        <v>0</v>
      </c>
      <c r="E20" s="108">
        <f t="shared" ref="E20:E27" si="0">SUM(C10:E10)</f>
        <v>9.6969999999999992</v>
      </c>
      <c r="F20" s="109">
        <f>SUM(F10:H10)</f>
        <v>9.5419999999999998</v>
      </c>
      <c r="M20" s="7"/>
    </row>
    <row r="21" spans="1:19" x14ac:dyDescent="0.25">
      <c r="A21" s="7"/>
      <c r="B21" s="7"/>
      <c r="D21" s="110">
        <f>2/24</f>
        <v>8.3333333333333329E-2</v>
      </c>
      <c r="E21" s="111">
        <f t="shared" si="0"/>
        <v>9.661999999999999</v>
      </c>
      <c r="F21" s="112"/>
      <c r="M21" s="7"/>
    </row>
    <row r="22" spans="1:19" x14ac:dyDescent="0.25">
      <c r="A22" s="7"/>
      <c r="B22" s="7"/>
      <c r="D22" s="113">
        <f>6/24</f>
        <v>0.25</v>
      </c>
      <c r="E22" s="111">
        <f t="shared" si="0"/>
        <v>9.65</v>
      </c>
      <c r="F22" s="112"/>
      <c r="M22" s="7"/>
    </row>
    <row r="23" spans="1:19" x14ac:dyDescent="0.25">
      <c r="A23" s="7"/>
      <c r="B23" s="7"/>
      <c r="D23" s="113">
        <v>0.5</v>
      </c>
      <c r="E23" s="111">
        <f t="shared" si="0"/>
        <v>9.6380000000000017</v>
      </c>
      <c r="F23" s="112"/>
      <c r="M23" s="7"/>
    </row>
    <row r="24" spans="1:19" x14ac:dyDescent="0.25">
      <c r="A24" s="7"/>
      <c r="B24" s="7"/>
      <c r="D24" s="113">
        <v>1</v>
      </c>
      <c r="E24" s="111">
        <f t="shared" si="0"/>
        <v>9.6260000000000012</v>
      </c>
      <c r="F24" s="112">
        <f>SUM(F14:H14)</f>
        <v>9.5559999999999992</v>
      </c>
      <c r="M24" s="7"/>
    </row>
    <row r="25" spans="1:19" x14ac:dyDescent="0.25">
      <c r="A25" s="7"/>
      <c r="B25" s="7"/>
      <c r="D25" s="113">
        <v>2</v>
      </c>
      <c r="E25" s="111">
        <f t="shared" si="0"/>
        <v>9.6020000000000003</v>
      </c>
      <c r="F25" s="112">
        <f>SUM(F15:H15)</f>
        <v>9.5730000000000004</v>
      </c>
      <c r="M25" s="7"/>
    </row>
    <row r="26" spans="1:19" x14ac:dyDescent="0.25">
      <c r="B26" s="7"/>
      <c r="D26" s="113">
        <v>3</v>
      </c>
      <c r="E26" s="111">
        <f t="shared" si="0"/>
        <v>9.5939999999999994</v>
      </c>
      <c r="F26" s="112">
        <f>SUM(F16:H16)</f>
        <v>9.5879999999999992</v>
      </c>
    </row>
    <row r="27" spans="1:19" ht="15.75" thickBot="1" x14ac:dyDescent="0.3">
      <c r="B27" s="7"/>
      <c r="D27" s="114">
        <v>3.5</v>
      </c>
      <c r="E27" s="115">
        <f t="shared" si="0"/>
        <v>9.5910000000000011</v>
      </c>
      <c r="F27" s="116">
        <f>SUM(F17:H17)</f>
        <v>9.5890000000000004</v>
      </c>
    </row>
    <row r="30" spans="1:19" ht="15.75" thickBot="1" x14ac:dyDescent="0.3">
      <c r="B30" t="s">
        <v>0</v>
      </c>
      <c r="S30" s="23"/>
    </row>
    <row r="31" spans="1:19" ht="15.75" thickBot="1" x14ac:dyDescent="0.3">
      <c r="B31" s="6"/>
      <c r="C31" s="10" t="s">
        <v>1</v>
      </c>
      <c r="D31" s="11" t="s">
        <v>2</v>
      </c>
      <c r="E31" s="12" t="s">
        <v>14</v>
      </c>
      <c r="F31" s="19" t="s">
        <v>15</v>
      </c>
      <c r="R31" s="7"/>
      <c r="S31" s="23"/>
    </row>
    <row r="32" spans="1:19" x14ac:dyDescent="0.25">
      <c r="B32" s="60" t="s">
        <v>36</v>
      </c>
      <c r="C32" s="4">
        <v>108.4</v>
      </c>
      <c r="D32" s="1">
        <v>105.4</v>
      </c>
      <c r="E32" s="8">
        <f>AVERAGE(C32:D32)</f>
        <v>106.9</v>
      </c>
      <c r="F32" s="20">
        <f>+E32*9.81/(1000000*0.004*0.004)</f>
        <v>65.543062500000005</v>
      </c>
      <c r="R32" s="24"/>
      <c r="S32" s="25"/>
    </row>
    <row r="33" spans="2:19" ht="15.75" thickBot="1" x14ac:dyDescent="0.3">
      <c r="B33" s="61" t="s">
        <v>81</v>
      </c>
      <c r="C33" s="64">
        <v>110.4</v>
      </c>
      <c r="D33" s="65">
        <v>110.4</v>
      </c>
      <c r="E33" s="9">
        <f t="shared" ref="E33" si="1">AVERAGE(C33:D33)</f>
        <v>110.4</v>
      </c>
      <c r="F33" s="20">
        <f t="shared" ref="F33" si="2">+E33*9.81/(1000000*0.004*0.004)</f>
        <v>67.689000000000007</v>
      </c>
      <c r="R33" s="7"/>
      <c r="S33" s="25"/>
    </row>
    <row r="34" spans="2:19" x14ac:dyDescent="0.25">
      <c r="B34" t="s">
        <v>11</v>
      </c>
      <c r="C34" s="17"/>
      <c r="D34" s="17"/>
      <c r="E34" s="23"/>
      <c r="F34" s="20"/>
      <c r="R34" s="7"/>
      <c r="S34" s="25"/>
    </row>
    <row r="35" spans="2:19" x14ac:dyDescent="0.25">
      <c r="B35" s="7"/>
      <c r="C35" s="17"/>
      <c r="D35" s="17"/>
      <c r="E35" s="23"/>
      <c r="F35" s="20"/>
    </row>
    <row r="38" spans="2:19" ht="15.75" thickBot="1" x14ac:dyDescent="0.3">
      <c r="B38" t="s">
        <v>4</v>
      </c>
    </row>
    <row r="39" spans="2:19" ht="15.75" thickBot="1" x14ac:dyDescent="0.3">
      <c r="B39" s="6"/>
      <c r="C39" s="15" t="s">
        <v>1</v>
      </c>
      <c r="D39" s="3" t="s">
        <v>2</v>
      </c>
      <c r="E39" s="16" t="s">
        <v>3</v>
      </c>
      <c r="F39" s="19" t="s">
        <v>15</v>
      </c>
    </row>
    <row r="40" spans="2:19" x14ac:dyDescent="0.25">
      <c r="B40" s="60" t="s">
        <v>36</v>
      </c>
      <c r="C40" s="78">
        <v>59.6</v>
      </c>
      <c r="D40" s="79">
        <v>56.6</v>
      </c>
      <c r="E40" s="68">
        <f>AVERAGE(C40:D40)</f>
        <v>58.1</v>
      </c>
      <c r="F40" s="20">
        <f>+E40*9.81/(1000000*0.004*0.004)</f>
        <v>35.622562500000001</v>
      </c>
      <c r="M40" s="28"/>
    </row>
    <row r="41" spans="2:19" ht="15.75" thickBot="1" x14ac:dyDescent="0.3">
      <c r="B41" s="61" t="s">
        <v>81</v>
      </c>
      <c r="C41" s="5">
        <v>41</v>
      </c>
      <c r="D41" s="2">
        <v>50.2</v>
      </c>
      <c r="E41" s="9">
        <f>AVERAGE(C41:D41)</f>
        <v>45.6</v>
      </c>
      <c r="F41" s="20">
        <f>+E41*9.81/(1000000*0.004*0.004)</f>
        <v>27.958500000000001</v>
      </c>
      <c r="M41" s="28"/>
    </row>
    <row r="42" spans="2:19" x14ac:dyDescent="0.25">
      <c r="B42" t="s">
        <v>12</v>
      </c>
      <c r="C42" s="17"/>
      <c r="D42" s="17"/>
      <c r="E42" s="23"/>
      <c r="F42" s="20"/>
      <c r="M42" s="28"/>
    </row>
    <row r="43" spans="2:19" x14ac:dyDescent="0.25">
      <c r="M43" s="28"/>
    </row>
    <row r="44" spans="2:19" x14ac:dyDescent="0.25">
      <c r="M44" s="28"/>
    </row>
    <row r="45" spans="2:19" x14ac:dyDescent="0.25">
      <c r="M45" s="28"/>
    </row>
    <row r="46" spans="2:19" x14ac:dyDescent="0.25">
      <c r="M46" s="28"/>
    </row>
    <row r="47" spans="2:19" x14ac:dyDescent="0.25">
      <c r="M47" s="28"/>
    </row>
    <row r="48" spans="2:19" x14ac:dyDescent="0.25">
      <c r="B48" s="7"/>
      <c r="C48" s="17"/>
      <c r="D48" s="17"/>
      <c r="E48" s="23"/>
      <c r="F48" s="20"/>
      <c r="M48" s="28"/>
    </row>
    <row r="49" spans="2:13" x14ac:dyDescent="0.25">
      <c r="B49" s="7"/>
      <c r="C49" s="17"/>
      <c r="D49" s="17"/>
      <c r="E49" s="23"/>
      <c r="F49" s="20"/>
      <c r="M49" s="28"/>
    </row>
    <row r="50" spans="2:13" x14ac:dyDescent="0.25">
      <c r="M50" s="28"/>
    </row>
    <row r="51" spans="2:13" x14ac:dyDescent="0.25">
      <c r="B51" s="14"/>
      <c r="M51" s="28"/>
    </row>
    <row r="52" spans="2:13" x14ac:dyDescent="0.25">
      <c r="B52" s="14"/>
      <c r="M52" s="28"/>
    </row>
    <row r="53" spans="2:13" x14ac:dyDescent="0.25">
      <c r="D53" s="82"/>
      <c r="M53" s="28"/>
    </row>
    <row r="54" spans="2:13" x14ac:dyDescent="0.25">
      <c r="D54" s="82" t="s">
        <v>76</v>
      </c>
      <c r="M54" s="28"/>
    </row>
    <row r="55" spans="2:13" x14ac:dyDescent="0.25">
      <c r="D55" s="82" t="s">
        <v>77</v>
      </c>
      <c r="M55" s="28"/>
    </row>
    <row r="56" spans="2:13" x14ac:dyDescent="0.25">
      <c r="M56" s="28"/>
    </row>
    <row r="57" spans="2:13" x14ac:dyDescent="0.25">
      <c r="D57" s="82" t="s">
        <v>78</v>
      </c>
      <c r="M57" s="28"/>
    </row>
    <row r="58" spans="2:13" x14ac:dyDescent="0.25">
      <c r="D58" s="82" t="s">
        <v>79</v>
      </c>
      <c r="M58" s="28"/>
    </row>
    <row r="59" spans="2:13" x14ac:dyDescent="0.25">
      <c r="M59" s="28"/>
    </row>
    <row r="60" spans="2:13" x14ac:dyDescent="0.25">
      <c r="B60" s="7"/>
      <c r="M60" s="28"/>
    </row>
    <row r="61" spans="2:13" x14ac:dyDescent="0.25">
      <c r="B61" s="7"/>
      <c r="M61" s="28"/>
    </row>
    <row r="62" spans="2:13" x14ac:dyDescent="0.25">
      <c r="B62" s="7"/>
      <c r="M62" s="28"/>
    </row>
    <row r="63" spans="2:13" x14ac:dyDescent="0.25">
      <c r="B63" s="7"/>
      <c r="M63" s="28"/>
    </row>
    <row r="64" spans="2:13" x14ac:dyDescent="0.25">
      <c r="B64" s="7"/>
      <c r="M64" s="28"/>
    </row>
    <row r="65" spans="2:13" ht="15.75" thickBot="1" x14ac:dyDescent="0.3">
      <c r="B65" t="s">
        <v>46</v>
      </c>
      <c r="M65" s="28"/>
    </row>
    <row r="66" spans="2:13" ht="15.75" thickBot="1" x14ac:dyDescent="0.3">
      <c r="B66" s="6"/>
      <c r="C66" s="85" t="s">
        <v>47</v>
      </c>
      <c r="D66" s="17"/>
      <c r="M66" s="28"/>
    </row>
    <row r="67" spans="2:13" x14ac:dyDescent="0.25">
      <c r="B67" s="60" t="s">
        <v>36</v>
      </c>
      <c r="C67" s="86">
        <v>40.200000000000003</v>
      </c>
      <c r="D67" s="83"/>
      <c r="M67" s="28"/>
    </row>
    <row r="68" spans="2:13" ht="15.75" thickBot="1" x14ac:dyDescent="0.3">
      <c r="B68" s="61" t="s">
        <v>81</v>
      </c>
      <c r="C68" s="87">
        <v>39.6</v>
      </c>
      <c r="D68" s="88"/>
      <c r="M68" s="28"/>
    </row>
    <row r="69" spans="2:13" x14ac:dyDescent="0.25">
      <c r="B69" s="28" t="s">
        <v>48</v>
      </c>
      <c r="C69" s="17"/>
      <c r="D69" s="17"/>
      <c r="E69" s="23"/>
      <c r="M69" s="28"/>
    </row>
    <row r="70" spans="2:13" x14ac:dyDescent="0.25">
      <c r="E70" s="84"/>
      <c r="M70" s="28"/>
    </row>
    <row r="71" spans="2:13" x14ac:dyDescent="0.25">
      <c r="E71" s="23"/>
      <c r="M71" s="28"/>
    </row>
    <row r="72" spans="2:13" x14ac:dyDescent="0.25">
      <c r="E72" s="23"/>
      <c r="M72" s="28"/>
    </row>
    <row r="73" spans="2:13" x14ac:dyDescent="0.25">
      <c r="B73" s="7"/>
      <c r="M73" s="28"/>
    </row>
    <row r="74" spans="2:13" x14ac:dyDescent="0.25">
      <c r="B74" s="7"/>
      <c r="M74" s="28"/>
    </row>
    <row r="75" spans="2:13" x14ac:dyDescent="0.25">
      <c r="B75" s="7"/>
      <c r="M75" s="28"/>
    </row>
    <row r="76" spans="2:13" x14ac:dyDescent="0.25">
      <c r="B76" s="7"/>
      <c r="M76" s="28"/>
    </row>
    <row r="77" spans="2:13" x14ac:dyDescent="0.25">
      <c r="B77" s="7"/>
      <c r="M77" s="28"/>
    </row>
    <row r="78" spans="2:13" x14ac:dyDescent="0.25">
      <c r="B78" s="7"/>
      <c r="M78" s="28"/>
    </row>
    <row r="79" spans="2:13" x14ac:dyDescent="0.25">
      <c r="B79" s="7"/>
      <c r="M79" s="28"/>
    </row>
    <row r="80" spans="2:13" x14ac:dyDescent="0.25">
      <c r="B80" s="14"/>
      <c r="M80" s="28"/>
    </row>
    <row r="81" spans="2:13" x14ac:dyDescent="0.25">
      <c r="B81" s="14"/>
      <c r="M81" s="28"/>
    </row>
    <row r="82" spans="2:13" ht="15.75" thickBot="1" x14ac:dyDescent="0.3">
      <c r="B82" t="s">
        <v>34</v>
      </c>
      <c r="M82" s="28"/>
    </row>
    <row r="83" spans="2:13" ht="15.75" thickBot="1" x14ac:dyDescent="0.3">
      <c r="B83" s="33"/>
      <c r="C83" s="29" t="s">
        <v>17</v>
      </c>
      <c r="D83" s="30" t="s">
        <v>18</v>
      </c>
      <c r="E83" s="30" t="s">
        <v>19</v>
      </c>
      <c r="F83" s="31" t="s">
        <v>20</v>
      </c>
      <c r="M83" s="28"/>
    </row>
    <row r="84" spans="2:13" x14ac:dyDescent="0.25">
      <c r="B84" s="122" t="s">
        <v>36</v>
      </c>
      <c r="C84" s="119">
        <f>+Sheet1!D115</f>
        <v>0.32</v>
      </c>
      <c r="D84" s="67">
        <f>+Sheet1!G115</f>
        <v>0.59</v>
      </c>
      <c r="E84" s="67">
        <f>+Sheet1!J115</f>
        <v>1.1000000000000001</v>
      </c>
      <c r="F84" s="68">
        <f>+Sheet1!M115</f>
        <v>2.2799999999999998</v>
      </c>
      <c r="M84" s="28"/>
    </row>
    <row r="85" spans="2:13" x14ac:dyDescent="0.25">
      <c r="B85" s="123" t="s">
        <v>80</v>
      </c>
      <c r="C85" s="120">
        <f>+Sheet1!D116</f>
        <v>0.18</v>
      </c>
      <c r="D85" s="117">
        <f>+Sheet1!G116</f>
        <v>0.32</v>
      </c>
      <c r="E85" s="117">
        <f>+Sheet1!J116</f>
        <v>0.67</v>
      </c>
      <c r="F85" s="118">
        <f>+Sheet1!M116</f>
        <v>1.59</v>
      </c>
      <c r="M85" s="28"/>
    </row>
    <row r="86" spans="2:13" ht="15.75" thickBot="1" x14ac:dyDescent="0.3">
      <c r="B86" s="124" t="s">
        <v>81</v>
      </c>
      <c r="C86" s="121">
        <f>+Sheet1!D117</f>
        <v>0.17</v>
      </c>
      <c r="D86" s="69">
        <f>+Sheet1!G117</f>
        <v>0.36</v>
      </c>
      <c r="E86" s="69">
        <f>+Sheet1!J117</f>
        <v>0.68</v>
      </c>
      <c r="F86" s="70">
        <f>+Sheet1!M117</f>
        <v>1.43</v>
      </c>
      <c r="M86" s="28"/>
    </row>
    <row r="87" spans="2:13" x14ac:dyDescent="0.25">
      <c r="B87" t="s">
        <v>5</v>
      </c>
      <c r="C87" s="23"/>
      <c r="D87" s="17"/>
      <c r="E87" s="66"/>
      <c r="F87" s="66"/>
      <c r="M87" s="28"/>
    </row>
    <row r="88" spans="2:13" x14ac:dyDescent="0.25">
      <c r="B88" s="58" t="s">
        <v>35</v>
      </c>
      <c r="C88" s="23"/>
      <c r="D88" s="17"/>
      <c r="E88" s="66"/>
      <c r="F88" s="66"/>
      <c r="M88" s="28"/>
    </row>
    <row r="89" spans="2:13" x14ac:dyDescent="0.25">
      <c r="B89" s="28" t="s">
        <v>39</v>
      </c>
      <c r="M89" s="28"/>
    </row>
    <row r="90" spans="2:13" x14ac:dyDescent="0.25">
      <c r="M90" s="28"/>
    </row>
    <row r="91" spans="2:13" x14ac:dyDescent="0.25">
      <c r="B91" s="58"/>
      <c r="M91" s="28"/>
    </row>
    <row r="92" spans="2:13" x14ac:dyDescent="0.25">
      <c r="B92" s="58"/>
      <c r="M92" s="28"/>
    </row>
    <row r="93" spans="2:13" x14ac:dyDescent="0.25">
      <c r="B93" s="58"/>
      <c r="M93" s="28"/>
    </row>
    <row r="94" spans="2:13" x14ac:dyDescent="0.25">
      <c r="B94" s="58"/>
      <c r="M94" s="28"/>
    </row>
    <row r="95" spans="2:13" x14ac:dyDescent="0.25">
      <c r="B95" s="58"/>
      <c r="M95" s="28"/>
    </row>
    <row r="96" spans="2:13" x14ac:dyDescent="0.25">
      <c r="B96" s="58"/>
      <c r="M96" s="28"/>
    </row>
    <row r="97" spans="2:13" x14ac:dyDescent="0.25">
      <c r="B97" s="58"/>
      <c r="M97" s="28"/>
    </row>
    <row r="98" spans="2:13" x14ac:dyDescent="0.25">
      <c r="B98" s="58"/>
      <c r="M98" s="28"/>
    </row>
    <row r="99" spans="2:13" x14ac:dyDescent="0.25">
      <c r="B99" s="58"/>
      <c r="M99" s="28"/>
    </row>
    <row r="100" spans="2:13" x14ac:dyDescent="0.25">
      <c r="B100" s="58"/>
      <c r="M100" s="28"/>
    </row>
    <row r="101" spans="2:13" x14ac:dyDescent="0.25">
      <c r="B101" s="58"/>
      <c r="M101" s="28"/>
    </row>
    <row r="102" spans="2:13" x14ac:dyDescent="0.25">
      <c r="B102" s="58"/>
      <c r="M102" s="28"/>
    </row>
    <row r="103" spans="2:13" x14ac:dyDescent="0.25">
      <c r="B103" s="58"/>
      <c r="M103" s="28"/>
    </row>
    <row r="104" spans="2:13" x14ac:dyDescent="0.25">
      <c r="B104" s="58"/>
      <c r="M104" s="28"/>
    </row>
    <row r="105" spans="2:13" x14ac:dyDescent="0.25">
      <c r="B105" s="58"/>
      <c r="M105" s="28"/>
    </row>
    <row r="106" spans="2:13" x14ac:dyDescent="0.25">
      <c r="B106" s="58"/>
      <c r="M106" s="28"/>
    </row>
    <row r="107" spans="2:13" x14ac:dyDescent="0.25">
      <c r="B107" s="58"/>
      <c r="M107" s="28"/>
    </row>
    <row r="108" spans="2:13" x14ac:dyDescent="0.25">
      <c r="B108" s="58"/>
      <c r="M108" s="28"/>
    </row>
    <row r="109" spans="2:13" x14ac:dyDescent="0.25">
      <c r="B109" s="58"/>
      <c r="M109" s="28"/>
    </row>
    <row r="110" spans="2:13" x14ac:dyDescent="0.25">
      <c r="B110" s="58"/>
      <c r="M110" s="28"/>
    </row>
    <row r="111" spans="2:13" x14ac:dyDescent="0.25">
      <c r="B111" s="58"/>
      <c r="M111" s="28"/>
    </row>
    <row r="112" spans="2:13" x14ac:dyDescent="0.25">
      <c r="B112" s="58"/>
      <c r="M112" s="28"/>
    </row>
    <row r="113" spans="2:14" ht="15.75" thickBot="1" x14ac:dyDescent="0.3">
      <c r="B113" t="s">
        <v>33</v>
      </c>
    </row>
    <row r="114" spans="2:14" ht="15.75" thickBot="1" x14ac:dyDescent="0.3">
      <c r="B114" s="33"/>
      <c r="C114" s="46" t="s">
        <v>22</v>
      </c>
      <c r="D114" s="47" t="s">
        <v>21</v>
      </c>
      <c r="E114" s="48" t="s">
        <v>24</v>
      </c>
      <c r="F114" s="49" t="s">
        <v>23</v>
      </c>
      <c r="G114" s="50" t="s">
        <v>25</v>
      </c>
      <c r="H114" s="51" t="s">
        <v>26</v>
      </c>
      <c r="I114" s="52" t="s">
        <v>27</v>
      </c>
      <c r="J114" s="53" t="s">
        <v>28</v>
      </c>
      <c r="K114" s="54" t="s">
        <v>29</v>
      </c>
      <c r="L114" s="55" t="s">
        <v>30</v>
      </c>
      <c r="M114" s="56" t="s">
        <v>31</v>
      </c>
      <c r="N114" s="57" t="s">
        <v>32</v>
      </c>
    </row>
    <row r="115" spans="2:14" ht="15.75" thickBot="1" x14ac:dyDescent="0.3">
      <c r="B115" s="81" t="s">
        <v>36</v>
      </c>
      <c r="C115" s="34">
        <v>0.31</v>
      </c>
      <c r="D115" s="35">
        <v>0.32</v>
      </c>
      <c r="E115" s="36">
        <v>0.32</v>
      </c>
      <c r="F115" s="37">
        <v>0.59</v>
      </c>
      <c r="G115" s="38">
        <v>0.59</v>
      </c>
      <c r="H115" s="39">
        <v>0.6</v>
      </c>
      <c r="I115" s="40">
        <v>1.0900000000000001</v>
      </c>
      <c r="J115" s="41">
        <v>1.1000000000000001</v>
      </c>
      <c r="K115" s="42">
        <v>1.1000000000000001</v>
      </c>
      <c r="L115" s="43">
        <v>2.19</v>
      </c>
      <c r="M115" s="44">
        <v>2.2799999999999998</v>
      </c>
      <c r="N115" s="45">
        <v>2.3199999999999998</v>
      </c>
    </row>
    <row r="116" spans="2:14" ht="15.75" thickBot="1" x14ac:dyDescent="0.3">
      <c r="B116" s="80" t="s">
        <v>80</v>
      </c>
      <c r="C116" s="34">
        <v>0.17</v>
      </c>
      <c r="D116" s="35">
        <v>0.18</v>
      </c>
      <c r="E116" s="36">
        <v>0.18</v>
      </c>
      <c r="F116" s="37">
        <v>0.33</v>
      </c>
      <c r="G116" s="38">
        <v>0.32</v>
      </c>
      <c r="H116" s="39">
        <v>0.32</v>
      </c>
      <c r="I116" s="40">
        <v>0.66</v>
      </c>
      <c r="J116" s="41">
        <v>0.67</v>
      </c>
      <c r="K116" s="42">
        <v>0.68</v>
      </c>
      <c r="L116" s="43">
        <v>1.54</v>
      </c>
      <c r="M116" s="44">
        <v>1.59</v>
      </c>
      <c r="N116" s="45">
        <v>1.61</v>
      </c>
    </row>
    <row r="117" spans="2:14" ht="15.75" thickBot="1" x14ac:dyDescent="0.3">
      <c r="B117" s="80" t="s">
        <v>81</v>
      </c>
      <c r="C117" s="34">
        <v>0.17</v>
      </c>
      <c r="D117" s="35">
        <v>0.17</v>
      </c>
      <c r="E117" s="36">
        <v>0.17</v>
      </c>
      <c r="F117" s="37">
        <v>0.35</v>
      </c>
      <c r="G117" s="38">
        <v>0.36</v>
      </c>
      <c r="H117" s="39">
        <v>0.36</v>
      </c>
      <c r="I117" s="40">
        <v>0.68</v>
      </c>
      <c r="J117" s="41">
        <v>0.68</v>
      </c>
      <c r="K117" s="42">
        <v>0.69</v>
      </c>
      <c r="L117" s="43">
        <v>1.35</v>
      </c>
      <c r="M117" s="44">
        <v>1.43</v>
      </c>
      <c r="N117" s="45">
        <v>1.44</v>
      </c>
    </row>
    <row r="118" spans="2:14" x14ac:dyDescent="0.25">
      <c r="B118" s="58"/>
      <c r="M118" s="28"/>
    </row>
    <row r="119" spans="2:14" x14ac:dyDescent="0.25">
      <c r="B119" s="58"/>
      <c r="M119" s="28"/>
    </row>
    <row r="120" spans="2:14" x14ac:dyDescent="0.25">
      <c r="B120" s="58"/>
      <c r="M120" s="28"/>
    </row>
    <row r="121" spans="2:14" x14ac:dyDescent="0.25">
      <c r="B121" s="58"/>
      <c r="M121" s="28"/>
    </row>
    <row r="122" spans="2:14" x14ac:dyDescent="0.25">
      <c r="B122" s="58"/>
      <c r="M122" s="28"/>
    </row>
    <row r="123" spans="2:14" x14ac:dyDescent="0.25">
      <c r="B123" s="58"/>
      <c r="M123" s="28"/>
    </row>
    <row r="124" spans="2:14" x14ac:dyDescent="0.25">
      <c r="B124" s="58"/>
      <c r="M124" s="28"/>
    </row>
    <row r="125" spans="2:14" x14ac:dyDescent="0.25">
      <c r="B125" s="58"/>
      <c r="M125" s="28"/>
    </row>
    <row r="126" spans="2:14" x14ac:dyDescent="0.25">
      <c r="B126" s="58"/>
      <c r="M126" s="28"/>
    </row>
    <row r="127" spans="2:14" x14ac:dyDescent="0.25">
      <c r="B127" s="58"/>
      <c r="M127" s="28"/>
    </row>
    <row r="128" spans="2:14" x14ac:dyDescent="0.25">
      <c r="B128" s="58"/>
      <c r="M128" s="28"/>
    </row>
    <row r="129" spans="2:13" x14ac:dyDescent="0.25">
      <c r="B129" s="58"/>
      <c r="M129" s="28"/>
    </row>
    <row r="130" spans="2:13" x14ac:dyDescent="0.25">
      <c r="B130" s="58"/>
      <c r="M130" s="28"/>
    </row>
    <row r="131" spans="2:13" x14ac:dyDescent="0.25">
      <c r="B131" s="58"/>
      <c r="M131" s="28"/>
    </row>
    <row r="132" spans="2:13" x14ac:dyDescent="0.25">
      <c r="B132" s="58"/>
      <c r="M132" s="28"/>
    </row>
    <row r="133" spans="2:13" x14ac:dyDescent="0.25">
      <c r="B133" s="58"/>
      <c r="M133" s="28"/>
    </row>
    <row r="134" spans="2:13" x14ac:dyDescent="0.25">
      <c r="B134" s="58"/>
      <c r="M134" s="28"/>
    </row>
    <row r="135" spans="2:13" x14ac:dyDescent="0.25">
      <c r="B135" s="58"/>
      <c r="M135" s="28"/>
    </row>
    <row r="136" spans="2:13" x14ac:dyDescent="0.25">
      <c r="B136" s="58"/>
      <c r="M136" s="28"/>
    </row>
    <row r="137" spans="2:13" x14ac:dyDescent="0.25">
      <c r="B137" s="58"/>
      <c r="M137" s="28"/>
    </row>
    <row r="138" spans="2:13" x14ac:dyDescent="0.25">
      <c r="B138" s="58"/>
      <c r="M138" s="28"/>
    </row>
    <row r="139" spans="2:13" x14ac:dyDescent="0.25">
      <c r="B139" s="58"/>
      <c r="M139" s="28"/>
    </row>
    <row r="140" spans="2:13" x14ac:dyDescent="0.25">
      <c r="B140" s="58"/>
      <c r="M140" s="28"/>
    </row>
    <row r="141" spans="2:13" x14ac:dyDescent="0.25">
      <c r="B141" s="58"/>
      <c r="M141" s="28"/>
    </row>
    <row r="142" spans="2:13" x14ac:dyDescent="0.25">
      <c r="B142" s="58"/>
      <c r="M142" s="28"/>
    </row>
    <row r="143" spans="2:13" x14ac:dyDescent="0.25">
      <c r="B143" s="58"/>
      <c r="M143" s="28"/>
    </row>
    <row r="144" spans="2:13" x14ac:dyDescent="0.25">
      <c r="B144" s="58"/>
      <c r="M144" s="28"/>
    </row>
    <row r="145" spans="2:13" x14ac:dyDescent="0.25">
      <c r="B145" s="58"/>
      <c r="M145" s="28"/>
    </row>
    <row r="146" spans="2:13" x14ac:dyDescent="0.25">
      <c r="B146" s="58"/>
      <c r="M146" s="28"/>
    </row>
    <row r="147" spans="2:13" x14ac:dyDescent="0.25">
      <c r="B147" s="58"/>
      <c r="M147" s="28"/>
    </row>
    <row r="148" spans="2:13" x14ac:dyDescent="0.25">
      <c r="B148" s="58"/>
      <c r="M148" s="28"/>
    </row>
    <row r="149" spans="2:13" x14ac:dyDescent="0.25">
      <c r="B149" s="58"/>
      <c r="M149" s="28"/>
    </row>
    <row r="150" spans="2:13" x14ac:dyDescent="0.25">
      <c r="B150" s="58"/>
      <c r="M150" s="28"/>
    </row>
    <row r="151" spans="2:13" x14ac:dyDescent="0.25">
      <c r="B151" s="58"/>
      <c r="M151" s="28"/>
    </row>
    <row r="152" spans="2:13" x14ac:dyDescent="0.25">
      <c r="B152" s="58"/>
      <c r="M152" s="28"/>
    </row>
    <row r="153" spans="2:13" x14ac:dyDescent="0.25">
      <c r="B153" s="7"/>
      <c r="C153" s="23"/>
      <c r="D153" s="17"/>
      <c r="E153" s="17"/>
      <c r="M153" s="28"/>
    </row>
    <row r="154" spans="2:13" x14ac:dyDescent="0.25">
      <c r="B154" s="7"/>
      <c r="C154" s="23"/>
      <c r="D154" s="17"/>
      <c r="E154" s="17"/>
      <c r="M154" s="28"/>
    </row>
    <row r="155" spans="2:13" x14ac:dyDescent="0.25">
      <c r="B155" s="14"/>
      <c r="M155" s="28"/>
    </row>
    <row r="156" spans="2:13" ht="15.75" thickBot="1" x14ac:dyDescent="0.3">
      <c r="B156" t="s">
        <v>10</v>
      </c>
      <c r="M156" s="28"/>
    </row>
    <row r="157" spans="2:13" ht="15.75" thickBot="1" x14ac:dyDescent="0.3">
      <c r="B157" s="6"/>
      <c r="C157" s="15" t="s">
        <v>8</v>
      </c>
      <c r="D157" s="16" t="s">
        <v>9</v>
      </c>
      <c r="E157" s="26" t="s">
        <v>13</v>
      </c>
      <c r="M157" s="28"/>
    </row>
    <row r="158" spans="2:13" x14ac:dyDescent="0.25">
      <c r="B158" s="60" t="s">
        <v>36</v>
      </c>
      <c r="C158" s="4">
        <v>19</v>
      </c>
      <c r="D158" s="21">
        <f>0.5*9.81*C158/1000</f>
        <v>9.3195000000000014E-2</v>
      </c>
      <c r="E158" s="27">
        <f>+D158/(1000*0.008*0.004)</f>
        <v>2.9123437500000002</v>
      </c>
      <c r="M158" s="28"/>
    </row>
    <row r="159" spans="2:13" x14ac:dyDescent="0.25">
      <c r="B159" s="97" t="s">
        <v>52</v>
      </c>
      <c r="C159" s="98">
        <v>19</v>
      </c>
      <c r="D159" s="99">
        <f>0.5*9.81*C159/1000</f>
        <v>9.3195000000000014E-2</v>
      </c>
      <c r="E159" s="27">
        <f t="shared" ref="E159:E160" si="3">+D159/(1000*0.008*0.004)</f>
        <v>2.9123437500000002</v>
      </c>
      <c r="M159" s="28"/>
    </row>
    <row r="160" spans="2:13" ht="15.75" thickBot="1" x14ac:dyDescent="0.3">
      <c r="B160" s="61" t="s">
        <v>51</v>
      </c>
      <c r="C160" s="5">
        <v>19</v>
      </c>
      <c r="D160" s="22">
        <f>0.5*9.81*C160/1000</f>
        <v>9.3195000000000014E-2</v>
      </c>
      <c r="E160" s="27">
        <f t="shared" si="3"/>
        <v>2.9123437500000002</v>
      </c>
      <c r="M160" s="28"/>
    </row>
    <row r="161" spans="2:13" x14ac:dyDescent="0.25">
      <c r="B161" s="28" t="s">
        <v>73</v>
      </c>
      <c r="C161" s="17"/>
      <c r="D161" s="59"/>
      <c r="E161" s="27"/>
      <c r="M161" s="28"/>
    </row>
    <row r="162" spans="2:13" x14ac:dyDescent="0.25">
      <c r="B162" s="7"/>
      <c r="C162" s="17"/>
      <c r="D162" s="59"/>
      <c r="E162" s="27"/>
      <c r="M162" s="28"/>
    </row>
    <row r="163" spans="2:13" x14ac:dyDescent="0.25">
      <c r="B163" s="7"/>
      <c r="C163" s="17"/>
      <c r="D163" s="59"/>
      <c r="E163" s="27"/>
      <c r="M163" s="28"/>
    </row>
    <row r="164" spans="2:13" x14ac:dyDescent="0.25">
      <c r="B164" s="7"/>
      <c r="C164" s="17"/>
      <c r="D164" s="59"/>
      <c r="E164" s="27"/>
      <c r="M164" s="28"/>
    </row>
    <row r="165" spans="2:13" x14ac:dyDescent="0.25">
      <c r="B165" s="7"/>
      <c r="C165" s="17"/>
      <c r="D165" s="59"/>
      <c r="E165" s="27"/>
      <c r="M165" s="28"/>
    </row>
    <row r="166" spans="2:13" x14ac:dyDescent="0.25">
      <c r="B166" s="7"/>
      <c r="C166" s="17"/>
      <c r="D166" s="59"/>
      <c r="E166" s="27"/>
      <c r="M166" s="28"/>
    </row>
    <row r="167" spans="2:13" x14ac:dyDescent="0.25">
      <c r="B167" s="7"/>
      <c r="C167" s="17"/>
      <c r="D167" s="59"/>
      <c r="E167" s="27"/>
      <c r="M167" s="28"/>
    </row>
    <row r="168" spans="2:13" x14ac:dyDescent="0.25">
      <c r="B168" s="7"/>
      <c r="C168" s="17"/>
      <c r="D168" s="59"/>
      <c r="E168" s="27"/>
      <c r="M168" s="28"/>
    </row>
    <row r="169" spans="2:13" x14ac:dyDescent="0.25">
      <c r="B169" s="7"/>
      <c r="C169" s="17"/>
      <c r="D169" s="59"/>
      <c r="E169" s="27"/>
      <c r="M169" s="28"/>
    </row>
    <row r="170" spans="2:13" x14ac:dyDescent="0.25">
      <c r="B170" s="7"/>
      <c r="C170" s="17"/>
      <c r="D170" s="59"/>
      <c r="E170" s="27"/>
      <c r="M170" s="28"/>
    </row>
    <row r="171" spans="2:13" x14ac:dyDescent="0.25">
      <c r="B171" s="7"/>
      <c r="C171" s="17"/>
      <c r="D171" s="59"/>
      <c r="E171" s="27"/>
      <c r="M171" s="28"/>
    </row>
    <row r="172" spans="2:13" x14ac:dyDescent="0.25">
      <c r="B172" s="7"/>
      <c r="C172" s="17"/>
      <c r="D172" s="59"/>
      <c r="E172" s="27"/>
      <c r="M172" s="28"/>
    </row>
    <row r="173" spans="2:13" x14ac:dyDescent="0.25">
      <c r="B173" s="7"/>
      <c r="C173" s="17"/>
      <c r="D173" s="59"/>
      <c r="E173" s="27"/>
      <c r="M173" s="28"/>
    </row>
    <row r="174" spans="2:13" x14ac:dyDescent="0.25">
      <c r="B174" s="7"/>
      <c r="C174" s="17"/>
      <c r="D174" s="59"/>
      <c r="E174" s="27"/>
      <c r="M174" s="28"/>
    </row>
    <row r="175" spans="2:13" x14ac:dyDescent="0.25">
      <c r="B175" s="7"/>
      <c r="C175" s="17"/>
      <c r="D175" s="59"/>
      <c r="E175" s="27"/>
      <c r="M175" s="28"/>
    </row>
    <row r="176" spans="2:13" x14ac:dyDescent="0.25">
      <c r="B176" s="7"/>
      <c r="C176" s="17"/>
      <c r="D176" s="59"/>
      <c r="E176" s="27"/>
      <c r="M176" s="28"/>
    </row>
    <row r="177" spans="2:13" x14ac:dyDescent="0.25">
      <c r="B177" s="7"/>
      <c r="C177" s="17"/>
      <c r="D177" s="59"/>
      <c r="E177" s="27"/>
      <c r="M177" s="28"/>
    </row>
    <row r="178" spans="2:13" x14ac:dyDescent="0.25">
      <c r="B178" s="7"/>
      <c r="C178" s="17"/>
      <c r="D178" s="59"/>
      <c r="E178" s="27"/>
      <c r="M178" s="28"/>
    </row>
    <row r="179" spans="2:13" x14ac:dyDescent="0.25">
      <c r="B179" s="7"/>
      <c r="C179" s="17"/>
      <c r="D179" s="59"/>
      <c r="E179" s="27"/>
      <c r="M179" s="28"/>
    </row>
    <row r="180" spans="2:13" x14ac:dyDescent="0.25">
      <c r="B180" s="7"/>
      <c r="C180" s="17"/>
      <c r="D180" s="59"/>
      <c r="E180" s="27"/>
      <c r="M180" s="28"/>
    </row>
    <row r="181" spans="2:13" x14ac:dyDescent="0.25">
      <c r="B181" s="14"/>
      <c r="M181" s="28"/>
    </row>
    <row r="182" spans="2:13" x14ac:dyDescent="0.25">
      <c r="B182" s="14"/>
      <c r="M182" s="28"/>
    </row>
    <row r="183" spans="2:13" ht="15.75" thickBot="1" x14ac:dyDescent="0.3">
      <c r="B183" t="s">
        <v>6</v>
      </c>
      <c r="M183" s="28"/>
    </row>
    <row r="184" spans="2:13" ht="15.75" thickBot="1" x14ac:dyDescent="0.3">
      <c r="B184" s="6"/>
      <c r="C184" s="12" t="s">
        <v>7</v>
      </c>
      <c r="M184" s="28"/>
    </row>
    <row r="185" spans="2:13" x14ac:dyDescent="0.25">
      <c r="B185" s="60" t="s">
        <v>36</v>
      </c>
      <c r="C185" s="18">
        <v>52</v>
      </c>
      <c r="M185" s="28"/>
    </row>
    <row r="186" spans="2:13" x14ac:dyDescent="0.25">
      <c r="B186" s="97" t="s">
        <v>52</v>
      </c>
      <c r="C186" s="100">
        <v>152</v>
      </c>
      <c r="M186" s="28"/>
    </row>
    <row r="187" spans="2:13" ht="15.75" thickBot="1" x14ac:dyDescent="0.3">
      <c r="B187" s="61" t="s">
        <v>51</v>
      </c>
      <c r="C187" s="101">
        <v>152</v>
      </c>
      <c r="M187" s="28"/>
    </row>
    <row r="188" spans="2:13" x14ac:dyDescent="0.25">
      <c r="B188" s="7"/>
      <c r="C188" s="23"/>
    </row>
    <row r="189" spans="2:13" x14ac:dyDescent="0.25">
      <c r="B189" s="28"/>
    </row>
    <row r="190" spans="2:13" x14ac:dyDescent="0.25">
      <c r="B190" s="28" t="s">
        <v>37</v>
      </c>
    </row>
    <row r="191" spans="2:13" x14ac:dyDescent="0.25">
      <c r="B191" s="28" t="s">
        <v>38</v>
      </c>
    </row>
    <row r="203" spans="2:2" x14ac:dyDescent="0.25">
      <c r="B203" s="7"/>
    </row>
    <row r="214" spans="2:5" ht="15.75" thickBot="1" x14ac:dyDescent="0.3">
      <c r="B214" t="s">
        <v>41</v>
      </c>
    </row>
    <row r="215" spans="2:5" x14ac:dyDescent="0.25">
      <c r="B215" s="71"/>
      <c r="C215" s="1" t="s">
        <v>42</v>
      </c>
      <c r="D215" s="1" t="s">
        <v>43</v>
      </c>
      <c r="E215" s="13" t="s">
        <v>44</v>
      </c>
    </row>
    <row r="216" spans="2:5" x14ac:dyDescent="0.25">
      <c r="B216" s="72" t="s">
        <v>36</v>
      </c>
      <c r="C216" s="73">
        <v>30.1</v>
      </c>
      <c r="D216" s="73">
        <v>30.05</v>
      </c>
      <c r="E216" s="74">
        <v>29.95</v>
      </c>
    </row>
    <row r="217" spans="2:5" x14ac:dyDescent="0.25">
      <c r="B217" s="97" t="s">
        <v>52</v>
      </c>
      <c r="C217" s="102">
        <v>28.75</v>
      </c>
      <c r="D217" s="102">
        <v>28.9</v>
      </c>
      <c r="E217" s="103">
        <v>31.02</v>
      </c>
    </row>
    <row r="218" spans="2:5" ht="15.75" thickBot="1" x14ac:dyDescent="0.3">
      <c r="B218" s="61" t="s">
        <v>51</v>
      </c>
      <c r="C218" s="2">
        <v>28.4</v>
      </c>
      <c r="D218" s="2">
        <v>28.62</v>
      </c>
      <c r="E218" s="75">
        <v>31.14</v>
      </c>
    </row>
    <row r="219" spans="2:5" x14ac:dyDescent="0.25">
      <c r="B219" s="7" t="s">
        <v>74</v>
      </c>
      <c r="C219" s="76">
        <f>+C217/C216</f>
        <v>0.95514950166112955</v>
      </c>
      <c r="D219" s="76">
        <f>+D217/D216</f>
        <v>0.96173044925124784</v>
      </c>
      <c r="E219" s="76">
        <f>+E217/E216</f>
        <v>1.0357262103505842</v>
      </c>
    </row>
    <row r="220" spans="2:5" x14ac:dyDescent="0.25">
      <c r="B220" s="7" t="s">
        <v>75</v>
      </c>
      <c r="C220" s="76">
        <f>+C218/C216</f>
        <v>0.94352159468438535</v>
      </c>
      <c r="D220" s="76">
        <f>+D218/D216</f>
        <v>0.95241264559068217</v>
      </c>
      <c r="E220" s="76">
        <f>+E218/E216</f>
        <v>1.0397328881469117</v>
      </c>
    </row>
    <row r="222" spans="2:5" x14ac:dyDescent="0.25">
      <c r="B222" s="82" t="s">
        <v>49</v>
      </c>
    </row>
  </sheetData>
  <mergeCells count="2">
    <mergeCell ref="C8:E8"/>
    <mergeCell ref="F8:H8"/>
  </mergeCells>
  <phoneticPr fontId="2" type="noConversion"/>
  <pageMargins left="0.7" right="0.7" top="0.75" bottom="0.75" header="0.3" footer="0.3"/>
  <pageSetup paperSize="9" orientation="portrait" r:id="rId1"/>
  <ignoredErrors>
    <ignoredError sqref="E20:F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B3:C7"/>
  <sheetViews>
    <sheetView workbookViewId="0">
      <selection activeCell="B7" sqref="B7"/>
    </sheetView>
  </sheetViews>
  <sheetFormatPr defaultRowHeight="15" x14ac:dyDescent="0.25"/>
  <cols>
    <col min="3" max="3" width="14.7109375" bestFit="1" customWidth="1"/>
  </cols>
  <sheetData>
    <row r="3" spans="2:3" x14ac:dyDescent="0.25">
      <c r="B3" s="17" t="s">
        <v>83</v>
      </c>
      <c r="C3" s="17" t="s">
        <v>82</v>
      </c>
    </row>
    <row r="4" spans="2:3" x14ac:dyDescent="0.25">
      <c r="B4" s="17">
        <v>0</v>
      </c>
      <c r="C4" s="17">
        <v>20</v>
      </c>
    </row>
    <row r="5" spans="2:3" x14ac:dyDescent="0.25">
      <c r="B5" s="17">
        <v>10</v>
      </c>
      <c r="C5" s="17">
        <v>80</v>
      </c>
    </row>
    <row r="6" spans="2:3" x14ac:dyDescent="0.25">
      <c r="B6" s="17">
        <v>30</v>
      </c>
      <c r="C6" s="17">
        <v>80</v>
      </c>
    </row>
    <row r="7" spans="2:3" x14ac:dyDescent="0.25">
      <c r="B7" s="17">
        <v>40</v>
      </c>
      <c r="C7" s="17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2023-08-12T22:45:15Z</dcterms:modified>
</cp:coreProperties>
</file>