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lazy-annealing\"/>
    </mc:Choice>
  </mc:AlternateContent>
  <xr:revisionPtr revIDLastSave="0" documentId="13_ncr:1_{4D11B921-0D37-4652-BEE0-AE1EC816D4B6}" xr6:coauthVersionLast="47" xr6:coauthVersionMax="47" xr10:uidLastSave="{00000000-0000-0000-0000-000000000000}"/>
  <bookViews>
    <workbookView xWindow="-120" yWindow="-120" windowWidth="29040" windowHeight="157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1" i="1" l="1"/>
  <c r="D221" i="1"/>
  <c r="C221" i="1"/>
  <c r="G15" i="1"/>
  <c r="F15" i="1"/>
  <c r="E15" i="1"/>
  <c r="D15" i="1"/>
  <c r="G14" i="1"/>
  <c r="F14" i="1"/>
  <c r="E14" i="1"/>
  <c r="D14" i="1"/>
  <c r="C14" i="1"/>
  <c r="C15" i="1"/>
  <c r="F90" i="1"/>
  <c r="E90" i="1"/>
  <c r="D90" i="1"/>
  <c r="C90" i="1"/>
  <c r="F89" i="1"/>
  <c r="E89" i="1"/>
  <c r="D89" i="1"/>
  <c r="C89" i="1"/>
  <c r="E45" i="1"/>
  <c r="F45" i="1" s="1"/>
  <c r="D162" i="1"/>
  <c r="E162" i="1" s="1"/>
  <c r="E38" i="1"/>
  <c r="F38" i="1" s="1"/>
  <c r="D161" i="1"/>
  <c r="E161" i="1" s="1"/>
  <c r="E46" i="1"/>
  <c r="F46" i="1" s="1"/>
  <c r="E37" i="1"/>
  <c r="F37" i="1" s="1"/>
</calcChain>
</file>

<file path=xl/sharedStrings.xml><?xml version="1.0" encoding="utf-8"?>
<sst xmlns="http://schemas.openxmlformats.org/spreadsheetml/2006/main" count="95" uniqueCount="66">
  <si>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</si>
  <si>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</si>
  <si>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</si>
  <si>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</si>
  <si>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</si>
  <si>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</si>
  <si>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</si>
  <si>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</si>
  <si>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</si>
  <si>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</si>
  <si>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</si>
  <si>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</si>
  <si>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Temperature test</t>
  </si>
  <si>
    <t>Deform °C</t>
  </si>
  <si>
    <t>dH [mm]</t>
  </si>
  <si>
    <t>E br [J]</t>
  </si>
  <si>
    <t>Izod impact test, E break in Joules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</si>
  <si>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</si>
  <si>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</si>
  <si>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</si>
  <si>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</si>
  <si>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</si>
  <si>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</si>
  <si>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</si>
  <si>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</si>
  <si>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</si>
  <si>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</si>
  <si>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</si>
  <si>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</si>
  <si>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</si>
  <si>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</si>
  <si>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</si>
  <si>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</si>
  <si>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</si>
  <si>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</si>
  <si>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</si>
  <si>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</si>
  <si>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</si>
  <si>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</si>
  <si>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</si>
  <si>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</si>
  <si>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</si>
  <si>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</si>
  <si>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</si>
  <si>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</si>
  <si>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</si>
  <si>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PLA</t>
  </si>
  <si>
    <t xml:space="preserve">This is only a 15-minute test, </t>
  </si>
  <si>
    <t>it is not recommended to use object continuously at this temp.</t>
  </si>
  <si>
    <t>(smaller values are better)</t>
  </si>
  <si>
    <t>Lazy annealing test - AmazonBasits PLA (annealing on print bed 1h, 100°C, covered)</t>
  </si>
  <si>
    <t>Annealed</t>
  </si>
  <si>
    <t>Deformation (shrinking, expanding)</t>
  </si>
  <si>
    <t>X</t>
  </si>
  <si>
    <t>Y</t>
  </si>
  <si>
    <t>Z</t>
  </si>
  <si>
    <t>in %</t>
  </si>
  <si>
    <t>210/60°C</t>
  </si>
  <si>
    <t>*Annealed object shrinked and warped</t>
  </si>
  <si>
    <t>warping could be the reason</t>
  </si>
  <si>
    <t>for lower break load</t>
  </si>
  <si>
    <t>Hook test (break load, kg)</t>
  </si>
  <si>
    <t>break (kg)</t>
  </si>
  <si>
    <t>cross section: 5x5 mm, from center 6mm</t>
  </si>
  <si>
    <t>*but deformation is not always equal, cannot be compensated in design.</t>
  </si>
  <si>
    <t>*annealing on print bed after 3D printing, 1h, 100°C,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</si>
</sst>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14">
    <xf numFmtId="0" fontId="0" fillId="0" borderId="0" xfId="0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0" fillId="0" borderId="18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164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/>
    <xf numFmtId="0" fontId="0" fillId="0" borderId="23" xfId="0" applyBorder="1"/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3" fillId="0" borderId="0" xfId="0" applyFont="1"/>
    <xf numFmtId="165" fontId="1" fillId="0" borderId="0" xfId="0" applyNumberFormat="1" applyFont="1" applyAlignment="1">
      <alignment horizontal="center"/>
    </xf>
    <xf numFmtId="0" fontId="13" fillId="0" borderId="14" xfId="0" applyFont="1" applyBorder="1"/>
    <xf numFmtId="0" fontId="9" fillId="0" borderId="11" xfId="0" applyFont="1" applyBorder="1"/>
    <xf numFmtId="0" fontId="13" fillId="0" borderId="25" xfId="0" applyFont="1" applyBorder="1"/>
    <xf numFmtId="0" fontId="0" fillId="0" borderId="17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3" xfId="0" applyBorder="1"/>
    <xf numFmtId="0" fontId="13" fillId="0" borderId="6" xfId="0" applyFont="1" applyBorder="1"/>
    <xf numFmtId="0" fontId="9" fillId="0" borderId="8" xfId="0" applyFont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166" fontId="1" fillId="0" borderId="0" xfId="1" applyNumberFormat="1" applyFont="1" applyAlignment="1">
      <alignment horizontal="center"/>
    </xf>
    <xf numFmtId="0" fontId="16" fillId="0" borderId="0" xfId="0" applyFo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28" xfId="0" applyFont="1" applyBorder="1"/>
    <xf numFmtId="0" fontId="13" fillId="0" borderId="2" xfId="0" applyFont="1" applyBorder="1"/>
    <xf numFmtId="0" fontId="1" fillId="0" borderId="29" xfId="0" applyFont="1" applyBorder="1" applyAlignment="1">
      <alignment horizontal="center"/>
    </xf>
    <xf numFmtId="0" fontId="17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PLA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Sheet1!$C$14:$G$14</c:f>
              <c:numCache>
                <c:formatCode>General</c:formatCode>
                <c:ptCount val="5"/>
                <c:pt idx="0">
                  <c:v>1.129999999999999</c:v>
                </c:pt>
                <c:pt idx="1">
                  <c:v>0.51000000000000156</c:v>
                </c:pt>
                <c:pt idx="2">
                  <c:v>0.30000000000000071</c:v>
                </c:pt>
                <c:pt idx="3">
                  <c:v>0.26999999999999957</c:v>
                </c:pt>
                <c:pt idx="4">
                  <c:v>0.28000000000000114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Annealed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Sheet1!$C$15:$G$15</c:f>
              <c:numCache>
                <c:formatCode>General</c:formatCode>
                <c:ptCount val="5"/>
                <c:pt idx="0">
                  <c:v>0.55000000000000071</c:v>
                </c:pt>
                <c:pt idx="1">
                  <c:v>0.25</c:v>
                </c:pt>
                <c:pt idx="2">
                  <c:v>0.23999999999999844</c:v>
                </c:pt>
                <c:pt idx="3">
                  <c:v>0.21000000000000085</c:v>
                </c:pt>
                <c:pt idx="4">
                  <c:v>8.0000000000000071E-2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77967"/>
        <c:axId val="337182127"/>
      </c:scatterChart>
      <c:val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crossBetween val="midCat"/>
      </c:val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Sheet1!$B$37:$B$38</c:f>
              <c:strCache>
                <c:ptCount val="2"/>
                <c:pt idx="0">
                  <c:v>PLA</c:v>
                </c:pt>
                <c:pt idx="1">
                  <c:v>Annealed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107.1</c:v>
                </c:pt>
                <c:pt idx="1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Sheet1!$B$45:$B$46</c:f>
              <c:strCache>
                <c:ptCount val="2"/>
                <c:pt idx="0">
                  <c:v>PLA</c:v>
                </c:pt>
                <c:pt idx="1">
                  <c:v>Annealed</c:v>
                </c:pt>
              </c:strCache>
            </c:strRef>
          </c:cat>
          <c:val>
            <c:numRef>
              <c:f>Sheet1!$E$45:$E$46</c:f>
              <c:numCache>
                <c:formatCode>General</c:formatCode>
                <c:ptCount val="2"/>
                <c:pt idx="0">
                  <c:v>59.3</c:v>
                </c:pt>
                <c:pt idx="1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Sheet1!$C$88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Sheet1!$B$89:$B$90</c:f>
              <c:strCache>
                <c:ptCount val="2"/>
                <c:pt idx="0">
                  <c:v>PLA</c:v>
                </c:pt>
                <c:pt idx="1">
                  <c:v>Annealed</c:v>
                </c:pt>
              </c:strCache>
            </c:strRef>
          </c:cat>
          <c:val>
            <c:numRef>
              <c:f>Sheet1!$C$89:$C$90</c:f>
              <c:numCache>
                <c:formatCode>General</c:formatCode>
                <c:ptCount val="2"/>
                <c:pt idx="0">
                  <c:v>0.39</c:v>
                </c:pt>
                <c:pt idx="1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Sheet1!$D$88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Sheet1!$B$89:$B$90</c:f>
              <c:strCache>
                <c:ptCount val="2"/>
                <c:pt idx="0">
                  <c:v>PLA</c:v>
                </c:pt>
                <c:pt idx="1">
                  <c:v>Annealed</c:v>
                </c:pt>
              </c:strCache>
            </c:strRef>
          </c:cat>
          <c:val>
            <c:numRef>
              <c:f>Sheet1!$D$89:$D$90</c:f>
              <c:numCache>
                <c:formatCode>General</c:formatCode>
                <c:ptCount val="2"/>
                <c:pt idx="0">
                  <c:v>0.63</c:v>
                </c:pt>
                <c:pt idx="1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Sheet1!$E$88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Sheet1!$B$89:$B$90</c:f>
              <c:strCache>
                <c:ptCount val="2"/>
                <c:pt idx="0">
                  <c:v>PLA</c:v>
                </c:pt>
                <c:pt idx="1">
                  <c:v>Annealed</c:v>
                </c:pt>
              </c:strCache>
            </c:strRef>
          </c:cat>
          <c:val>
            <c:numRef>
              <c:f>Sheet1!$E$89:$E$90</c:f>
              <c:numCache>
                <c:formatCode>General</c:formatCode>
                <c:ptCount val="2"/>
                <c:pt idx="0">
                  <c:v>1.1200000000000001</c:v>
                </c:pt>
                <c:pt idx="1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Sheet1!$F$88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Sheet1!$B$89:$B$90</c:f>
              <c:strCache>
                <c:ptCount val="2"/>
                <c:pt idx="0">
                  <c:v>PLA</c:v>
                </c:pt>
                <c:pt idx="1">
                  <c:v>Annealed</c:v>
                </c:pt>
              </c:strCache>
            </c:strRef>
          </c:cat>
          <c:val>
            <c:numRef>
              <c:f>Sheet1!$F$89:$F$90</c:f>
              <c:numCache>
                <c:formatCode>General</c:formatCode>
                <c:ptCount val="2"/>
                <c:pt idx="0">
                  <c:v>2.2400000000000002</c:v>
                </c:pt>
                <c:pt idx="1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Sheet1!$E$160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Sheet1!$B$161:$B$162</c:f>
              <c:strCache>
                <c:ptCount val="2"/>
                <c:pt idx="0">
                  <c:v>PLA</c:v>
                </c:pt>
                <c:pt idx="1">
                  <c:v>Annealed</c:v>
                </c:pt>
              </c:strCache>
            </c:strRef>
          </c:cat>
          <c:val>
            <c:numRef>
              <c:f>Sheet1!$E$161:$E$162</c:f>
              <c:numCache>
                <c:formatCode>0.0</c:formatCode>
                <c:ptCount val="2"/>
                <c:pt idx="0">
                  <c:v>2.6057812500000002</c:v>
                </c:pt>
                <c:pt idx="1">
                  <c:v>3.83203125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d</a:t>
            </a:r>
            <a:r>
              <a:rPr lang="hu-HU"/>
              <a:t>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Sheet1!$C$187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Sheet1!$B$188:$B$189</c:f>
              <c:strCache>
                <c:ptCount val="2"/>
                <c:pt idx="0">
                  <c:v>PLA</c:v>
                </c:pt>
                <c:pt idx="1">
                  <c:v>Annealed</c:v>
                </c:pt>
              </c:strCache>
            </c:strRef>
          </c:cat>
          <c:val>
            <c:numRef>
              <c:f>Sheet1!$C$188:$C$189</c:f>
              <c:numCache>
                <c:formatCode>General</c:formatCode>
                <c:ptCount val="2"/>
                <c:pt idx="0">
                  <c:v>54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Sheet1!$B$119</c:f>
              <c:strCache>
                <c:ptCount val="1"/>
                <c:pt idx="0">
                  <c:v>PLA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Sheet1!$C$118:$N$118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Sheet1!$C$119:$N$119</c:f>
              <c:numCache>
                <c:formatCode>General</c:formatCode>
                <c:ptCount val="12"/>
                <c:pt idx="0">
                  <c:v>0.37</c:v>
                </c:pt>
                <c:pt idx="1">
                  <c:v>0.39</c:v>
                </c:pt>
                <c:pt idx="2">
                  <c:v>0.39</c:v>
                </c:pt>
                <c:pt idx="3">
                  <c:v>0.62</c:v>
                </c:pt>
                <c:pt idx="4">
                  <c:v>0.63</c:v>
                </c:pt>
                <c:pt idx="5">
                  <c:v>0.63</c:v>
                </c:pt>
                <c:pt idx="6">
                  <c:v>1.0900000000000001</c:v>
                </c:pt>
                <c:pt idx="7">
                  <c:v>1.1100000000000001</c:v>
                </c:pt>
                <c:pt idx="8">
                  <c:v>1.1200000000000001</c:v>
                </c:pt>
                <c:pt idx="9">
                  <c:v>2.11</c:v>
                </c:pt>
                <c:pt idx="10">
                  <c:v>2.21</c:v>
                </c:pt>
                <c:pt idx="11">
                  <c:v>2.2400000000000002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Sheet1!$B$120</c:f>
              <c:strCache>
                <c:ptCount val="1"/>
                <c:pt idx="0">
                  <c:v>Annealed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Sheet1!$C$118:$N$118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Sheet1!$C$120:$N$120</c:f>
              <c:numCache>
                <c:formatCode>General</c:formatCode>
                <c:ptCount val="12"/>
                <c:pt idx="0">
                  <c:v>0.22</c:v>
                </c:pt>
                <c:pt idx="1">
                  <c:v>0.22</c:v>
                </c:pt>
                <c:pt idx="2">
                  <c:v>0.23</c:v>
                </c:pt>
                <c:pt idx="3">
                  <c:v>0.44</c:v>
                </c:pt>
                <c:pt idx="4">
                  <c:v>0.45</c:v>
                </c:pt>
                <c:pt idx="5">
                  <c:v>0.45</c:v>
                </c:pt>
                <c:pt idx="6">
                  <c:v>0.85</c:v>
                </c:pt>
                <c:pt idx="7">
                  <c:v>0.87</c:v>
                </c:pt>
                <c:pt idx="8">
                  <c:v>0.87</c:v>
                </c:pt>
                <c:pt idx="9">
                  <c:v>1.72</c:v>
                </c:pt>
                <c:pt idx="10">
                  <c:v>1.76</c:v>
                </c:pt>
                <c:pt idx="11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Hook test, </a:t>
            </a:r>
            <a:r>
              <a:rPr lang="en-US"/>
              <a:t>break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Sheet1!$C$71</c:f>
              <c:strCache>
                <c:ptCount val="1"/>
                <c:pt idx="0">
                  <c:v>break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Sheet1!$B$72:$B$73</c:f>
              <c:strCache>
                <c:ptCount val="2"/>
                <c:pt idx="0">
                  <c:v>PLA</c:v>
                </c:pt>
                <c:pt idx="1">
                  <c:v>Annealed</c:v>
                </c:pt>
              </c:strCache>
            </c:strRef>
          </c:cat>
          <c:val>
            <c:numRef>
              <c:f>Sheet1!$C$72:$C$73</c:f>
              <c:numCache>
                <c:formatCode>General</c:formatCode>
                <c:ptCount val="2"/>
                <c:pt idx="0">
                  <c:v>40</c:v>
                </c:pt>
                <c:pt idx="1">
                  <c:v>43.8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8-497F-9681-6EA6FBAB2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10735"/>
        <c:axId val="12206767"/>
      </c:barChart>
      <c:catAx>
        <c:axId val="1321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06767"/>
        <c:crosses val="autoZero"/>
        <c:auto val="1"/>
        <c:lblAlgn val="ctr"/>
        <c:lblOffset val="100"/>
        <c:noMultiLvlLbl val="0"/>
      </c:catAx>
      <c:valAx>
        <c:axId val="1220676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21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image" Target="../media/image6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5.png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4.png"/><Relationship Id="rId5" Type="http://schemas.openxmlformats.org/officeDocument/2006/relationships/chart" Target="../charts/chart5.xml"/><Relationship Id="rId15" Type="http://schemas.openxmlformats.org/officeDocument/2006/relationships/chart" Target="../charts/chart8.xml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png"/><Relationship Id="rId1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325437</xdr:colOff>
      <xdr:row>6</xdr:row>
      <xdr:rowOff>76993</xdr:rowOff>
    </xdr:from>
    <xdr:to>
      <xdr:col>20</xdr:col>
      <xdr:colOff>214311</xdr:colOff>
      <xdr:row>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33</xdr:row>
      <xdr:rowOff>172098</xdr:rowOff>
    </xdr:from>
    <xdr:to>
      <xdr:col>13</xdr:col>
      <xdr:colOff>660833</xdr:colOff>
      <xdr:row>62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150234</xdr:colOff>
      <xdr:row>33</xdr:row>
      <xdr:rowOff>166688</xdr:rowOff>
    </xdr:from>
    <xdr:to>
      <xdr:col>20</xdr:col>
      <xdr:colOff>105353</xdr:colOff>
      <xdr:row>62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638735</xdr:colOff>
      <xdr:row>85</xdr:row>
      <xdr:rowOff>84742</xdr:rowOff>
    </xdr:from>
    <xdr:to>
      <xdr:col>14</xdr:col>
      <xdr:colOff>90581</xdr:colOff>
      <xdr:row>112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640669</xdr:colOff>
      <xdr:row>158</xdr:row>
      <xdr:rowOff>171110</xdr:rowOff>
    </xdr:from>
    <xdr:to>
      <xdr:col>13</xdr:col>
      <xdr:colOff>165780</xdr:colOff>
      <xdr:row>183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3401</xdr:colOff>
      <xdr:row>184</xdr:row>
      <xdr:rowOff>170387</xdr:rowOff>
    </xdr:from>
    <xdr:to>
      <xdr:col>14</xdr:col>
      <xdr:colOff>150709</xdr:colOff>
      <xdr:row>209</xdr:row>
      <xdr:rowOff>132669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107154</xdr:colOff>
      <xdr:row>121</xdr:row>
      <xdr:rowOff>0</xdr:rowOff>
    </xdr:from>
    <xdr:to>
      <xdr:col>14</xdr:col>
      <xdr:colOff>571499</xdr:colOff>
      <xdr:row>150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14</xdr:col>
      <xdr:colOff>476251</xdr:colOff>
      <xdr:row>8</xdr:row>
      <xdr:rowOff>63501</xdr:rowOff>
    </xdr:from>
    <xdr:to>
      <xdr:col>16</xdr:col>
      <xdr:colOff>285553</xdr:colOff>
      <xdr:row>18</xdr:row>
      <xdr:rowOff>119064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1" y="1627189"/>
          <a:ext cx="1444427" cy="19923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5</xdr:col>
      <xdr:colOff>198437</xdr:colOff>
      <xdr:row>104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165</xdr:row>
      <xdr:rowOff>111123</xdr:rowOff>
    </xdr:from>
    <xdr:to>
      <xdr:col>3</xdr:col>
      <xdr:colOff>642937</xdr:colOff>
      <xdr:row>178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194</xdr:row>
      <xdr:rowOff>127000</xdr:rowOff>
    </xdr:from>
    <xdr:to>
      <xdr:col>4</xdr:col>
      <xdr:colOff>166688</xdr:colOff>
      <xdr:row>200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twoCellAnchor editAs="oneCell">
    <xdr:from>
      <xdr:col>9</xdr:col>
      <xdr:colOff>165651</xdr:colOff>
      <xdr:row>35</xdr:row>
      <xdr:rowOff>182569</xdr:rowOff>
    </xdr:from>
    <xdr:to>
      <xdr:col>11</xdr:col>
      <xdr:colOff>17861</xdr:colOff>
      <xdr:row>41</xdr:row>
      <xdr:rowOff>107673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331B13C-9110-474A-E899-B9D2DA897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0434" y="6932895"/>
          <a:ext cx="1591557" cy="1084669"/>
        </a:xfrm>
        <a:prstGeom prst="rect">
          <a:avLst/>
        </a:prstGeom>
      </xdr:spPr>
    </xdr:pic>
    <xdr:clientData/>
  </xdr:twoCellAnchor>
  <xdr:twoCellAnchor editAs="oneCell">
    <xdr:from>
      <xdr:col>18</xdr:col>
      <xdr:colOff>82886</xdr:colOff>
      <xdr:row>36</xdr:row>
      <xdr:rowOff>49694</xdr:rowOff>
    </xdr:from>
    <xdr:to>
      <xdr:col>19</xdr:col>
      <xdr:colOff>513935</xdr:colOff>
      <xdr:row>44</xdr:row>
      <xdr:rowOff>137489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25DC42C-72F9-A71E-2C1E-3DAB7FAB3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60" y="6998803"/>
          <a:ext cx="1043962" cy="1636643"/>
        </a:xfrm>
        <a:prstGeom prst="rect">
          <a:avLst/>
        </a:prstGeom>
      </xdr:spPr>
    </xdr:pic>
    <xdr:clientData/>
  </xdr:twoCellAnchor>
  <xdr:twoCellAnchor editAs="oneCell">
    <xdr:from>
      <xdr:col>1</xdr:col>
      <xdr:colOff>485644</xdr:colOff>
      <xdr:row>48</xdr:row>
      <xdr:rowOff>0</xdr:rowOff>
    </xdr:from>
    <xdr:to>
      <xdr:col>2</xdr:col>
      <xdr:colOff>422413</xdr:colOff>
      <xdr:row>62</xdr:row>
      <xdr:rowOff>124239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F458FE8-4430-BB5F-9A2F-8B3A26467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992" y="9268239"/>
          <a:ext cx="698769" cy="2791239"/>
        </a:xfrm>
        <a:prstGeom prst="rect">
          <a:avLst/>
        </a:prstGeom>
      </xdr:spPr>
    </xdr:pic>
    <xdr:clientData/>
  </xdr:twoCellAnchor>
  <xdr:twoCellAnchor>
    <xdr:from>
      <xdr:col>1</xdr:col>
      <xdr:colOff>140804</xdr:colOff>
      <xdr:row>45</xdr:row>
      <xdr:rowOff>173934</xdr:rowOff>
    </xdr:from>
    <xdr:to>
      <xdr:col>1</xdr:col>
      <xdr:colOff>646043</xdr:colOff>
      <xdr:row>50</xdr:row>
      <xdr:rowOff>8283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4DC61574-FF52-F754-7BEF-F6A322D7E2E7}"/>
            </a:ext>
          </a:extLst>
        </xdr:cNvPr>
        <xdr:cNvCxnSpPr/>
      </xdr:nvCxnSpPr>
      <xdr:spPr>
        <a:xfrm>
          <a:off x="356152" y="8862391"/>
          <a:ext cx="505239" cy="7951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530087</xdr:colOff>
      <xdr:row>67</xdr:row>
      <xdr:rowOff>77857</xdr:rowOff>
    </xdr:from>
    <xdr:to>
      <xdr:col>10</xdr:col>
      <xdr:colOff>521805</xdr:colOff>
      <xdr:row>81</xdr:row>
      <xdr:rowOff>129209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9B2910D-E556-187F-1684-844F92E01E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11</xdr:col>
      <xdr:colOff>190502</xdr:colOff>
      <xdr:row>69</xdr:row>
      <xdr:rowOff>146601</xdr:rowOff>
    </xdr:from>
    <xdr:to>
      <xdr:col>14</xdr:col>
      <xdr:colOff>364435</xdr:colOff>
      <xdr:row>80</xdr:row>
      <xdr:rowOff>104699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3FBD8A2-76BE-861D-61C2-65B0DE90F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4632" y="13415340"/>
          <a:ext cx="1962977" cy="2078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23"/>
  <sheetViews>
    <sheetView tabSelected="1" zoomScale="115" zoomScaleNormal="115" workbookViewId="0">
      <selection activeCell="B4" sqref="B4"/>
    </sheetView>
  </sheetViews>
  <sheetFormatPr defaultRowHeight="15" x14ac:dyDescent="0.25"/>
  <cols>
    <col min="1" max="1" width="3.28515625" customWidth="1"/>
    <col min="2" max="3" width="11.42578125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9.285156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5" ht="15.75" thickBot="1" x14ac:dyDescent="0.3">
      <c r="A2" s="7"/>
      <c r="B2" s="7" t="s">
        <v>50</v>
      </c>
      <c r="M2" t="s">
        <v>26</v>
      </c>
    </row>
    <row r="3" spans="1:15" ht="15.75" thickBot="1" x14ac:dyDescent="0.3">
      <c r="A3" s="7"/>
      <c r="B3" s="7"/>
      <c r="M3" s="72" t="s">
        <v>46</v>
      </c>
      <c r="N3" s="42" t="s">
        <v>57</v>
      </c>
    </row>
    <row r="4" spans="1:15" ht="15.75" thickBot="1" x14ac:dyDescent="0.3">
      <c r="A4" s="7"/>
      <c r="B4" s="7"/>
      <c r="M4" s="71" t="s">
        <v>51</v>
      </c>
      <c r="N4" s="73" t="s">
        <v>57</v>
      </c>
      <c r="O4" s="90" t="s">
        <v>65</v>
      </c>
    </row>
    <row r="5" spans="1:15" x14ac:dyDescent="0.25">
      <c r="A5" s="7"/>
      <c r="B5" s="7"/>
      <c r="M5" s="7"/>
    </row>
    <row r="6" spans="1:15" x14ac:dyDescent="0.25">
      <c r="A6" s="7"/>
      <c r="B6" s="17" t="s">
        <v>21</v>
      </c>
      <c r="K6" s="29"/>
      <c r="L6" s="29"/>
    </row>
    <row r="7" spans="1:15" ht="15.75" thickBot="1" x14ac:dyDescent="0.3">
      <c r="A7" s="7"/>
      <c r="B7" t="s">
        <v>20</v>
      </c>
    </row>
    <row r="8" spans="1:15" ht="15.75" thickBot="1" x14ac:dyDescent="0.3">
      <c r="A8" s="7"/>
      <c r="B8" s="6"/>
      <c r="C8" s="104" t="s">
        <v>19</v>
      </c>
      <c r="D8" s="107" t="s">
        <v>0</v>
      </c>
      <c r="E8" s="21" t="s">
        <v>1</v>
      </c>
      <c r="F8" s="21" t="s">
        <v>2</v>
      </c>
      <c r="G8" s="21" t="s">
        <v>3</v>
      </c>
      <c r="H8" s="21" t="s">
        <v>4</v>
      </c>
      <c r="I8" s="108" t="s">
        <v>5</v>
      </c>
      <c r="J8" s="102"/>
    </row>
    <row r="9" spans="1:15" x14ac:dyDescent="0.25">
      <c r="A9" s="7"/>
      <c r="B9" s="70" t="s">
        <v>46</v>
      </c>
      <c r="C9" s="105">
        <v>12</v>
      </c>
      <c r="D9" s="22">
        <v>15.11</v>
      </c>
      <c r="E9" s="23">
        <v>16.239999999999998</v>
      </c>
      <c r="F9" s="23">
        <v>16.75</v>
      </c>
      <c r="G9" s="23">
        <v>17.05</v>
      </c>
      <c r="H9" s="23">
        <v>17.32</v>
      </c>
      <c r="I9" s="109">
        <v>17.600000000000001</v>
      </c>
      <c r="J9" s="102"/>
    </row>
    <row r="10" spans="1:15" ht="15.75" thickBot="1" x14ac:dyDescent="0.3">
      <c r="B10" s="71" t="s">
        <v>51</v>
      </c>
      <c r="C10" s="106">
        <v>12</v>
      </c>
      <c r="D10" s="24">
        <v>14.5</v>
      </c>
      <c r="E10" s="25">
        <v>15.05</v>
      </c>
      <c r="F10" s="25">
        <v>15.3</v>
      </c>
      <c r="G10" s="25">
        <v>15.54</v>
      </c>
      <c r="H10" s="25">
        <v>15.75</v>
      </c>
      <c r="I10" s="110">
        <v>15.83</v>
      </c>
      <c r="J10" s="103"/>
    </row>
    <row r="11" spans="1:15" x14ac:dyDescent="0.25">
      <c r="B11" s="18"/>
      <c r="C11" s="19"/>
      <c r="D11" s="19"/>
      <c r="E11" s="19"/>
      <c r="F11" s="19"/>
      <c r="G11" s="19"/>
      <c r="H11" s="19"/>
      <c r="I11" s="19"/>
      <c r="J11" s="20"/>
    </row>
    <row r="12" spans="1:15" ht="15.75" thickBot="1" x14ac:dyDescent="0.3">
      <c r="B12" s="7" t="s">
        <v>22</v>
      </c>
    </row>
    <row r="13" spans="1:15" ht="15.75" thickBot="1" x14ac:dyDescent="0.3">
      <c r="B13" s="6"/>
      <c r="C13" s="15" t="s">
        <v>1</v>
      </c>
      <c r="D13" s="3" t="s">
        <v>2</v>
      </c>
      <c r="E13" s="3" t="s">
        <v>3</v>
      </c>
      <c r="F13" s="3" t="s">
        <v>4</v>
      </c>
      <c r="G13" s="111" t="s">
        <v>5</v>
      </c>
      <c r="H13" s="102"/>
      <c r="K13" s="19"/>
      <c r="L13" s="19"/>
    </row>
    <row r="14" spans="1:15" x14ac:dyDescent="0.25">
      <c r="B14" s="70" t="s">
        <v>46</v>
      </c>
      <c r="C14" s="4">
        <f>+E9-D9</f>
        <v>1.129999999999999</v>
      </c>
      <c r="D14" s="4">
        <f t="shared" ref="D14:G14" si="0">+F9-E9</f>
        <v>0.51000000000000156</v>
      </c>
      <c r="E14" s="4">
        <f t="shared" si="0"/>
        <v>0.30000000000000071</v>
      </c>
      <c r="F14" s="4">
        <f t="shared" si="0"/>
        <v>0.26999999999999957</v>
      </c>
      <c r="G14" s="112">
        <f t="shared" si="0"/>
        <v>0.28000000000000114</v>
      </c>
      <c r="H14" s="19"/>
    </row>
    <row r="15" spans="1:15" ht="15.75" thickBot="1" x14ac:dyDescent="0.3">
      <c r="B15" s="71" t="s">
        <v>51</v>
      </c>
      <c r="C15" s="5">
        <f>+E10-D10</f>
        <v>0.55000000000000071</v>
      </c>
      <c r="D15" s="5">
        <f t="shared" ref="D15:G15" si="1">+F10-E10</f>
        <v>0.25</v>
      </c>
      <c r="E15" s="5">
        <f t="shared" si="1"/>
        <v>0.23999999999999844</v>
      </c>
      <c r="F15" s="5">
        <f t="shared" si="1"/>
        <v>0.21000000000000085</v>
      </c>
      <c r="G15" s="101">
        <f t="shared" si="1"/>
        <v>8.0000000000000071E-2</v>
      </c>
      <c r="H15" s="19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5" spans="2:19" ht="15.75" thickBot="1" x14ac:dyDescent="0.3">
      <c r="B35" t="s">
        <v>6</v>
      </c>
      <c r="S35" s="32"/>
    </row>
    <row r="36" spans="2:19" ht="15.75" thickBot="1" x14ac:dyDescent="0.3">
      <c r="B36" s="6"/>
      <c r="C36" s="10" t="s">
        <v>7</v>
      </c>
      <c r="D36" s="11" t="s">
        <v>8</v>
      </c>
      <c r="E36" s="12" t="s">
        <v>24</v>
      </c>
      <c r="F36" s="27" t="s">
        <v>25</v>
      </c>
      <c r="R36" s="7"/>
      <c r="S36" s="32"/>
    </row>
    <row r="37" spans="2:19" x14ac:dyDescent="0.25">
      <c r="B37" s="70" t="s">
        <v>46</v>
      </c>
      <c r="C37" s="4">
        <v>108.6</v>
      </c>
      <c r="D37" s="1">
        <v>105.6</v>
      </c>
      <c r="E37" s="8">
        <f>AVERAGE(C37:D37)</f>
        <v>107.1</v>
      </c>
      <c r="F37" s="28">
        <f>+E37*9.81/(1000000*0.004*0.004)</f>
        <v>65.665687500000004</v>
      </c>
      <c r="R37" s="33"/>
      <c r="S37" s="34"/>
    </row>
    <row r="38" spans="2:19" ht="15.75" thickBot="1" x14ac:dyDescent="0.3">
      <c r="B38" s="71" t="s">
        <v>51</v>
      </c>
      <c r="C38" s="74">
        <v>112.2</v>
      </c>
      <c r="D38" s="75">
        <v>112.8</v>
      </c>
      <c r="E38" s="9">
        <f t="shared" ref="E38" si="2">AVERAGE(C38:D38)</f>
        <v>112.5</v>
      </c>
      <c r="F38" s="28">
        <f t="shared" ref="F38" si="3">+E38*9.81/(1000000*0.004*0.004)</f>
        <v>68.9765625</v>
      </c>
      <c r="R38" s="7"/>
      <c r="S38" s="34"/>
    </row>
    <row r="39" spans="2:19" x14ac:dyDescent="0.25">
      <c r="B39" t="s">
        <v>17</v>
      </c>
      <c r="C39" s="19"/>
      <c r="D39" s="19"/>
      <c r="E39" s="32"/>
      <c r="F39" s="28"/>
      <c r="R39" s="7"/>
      <c r="S39" s="34"/>
    </row>
    <row r="40" spans="2:19" x14ac:dyDescent="0.25">
      <c r="B40" s="7"/>
      <c r="C40" s="19"/>
      <c r="D40" s="19"/>
      <c r="E40" s="32"/>
      <c r="F40" s="28"/>
    </row>
    <row r="43" spans="2:19" ht="15.75" thickBot="1" x14ac:dyDescent="0.3">
      <c r="B43" t="s">
        <v>10</v>
      </c>
    </row>
    <row r="44" spans="2:19" ht="15.75" thickBot="1" x14ac:dyDescent="0.3">
      <c r="B44" s="6"/>
      <c r="C44" s="15" t="s">
        <v>7</v>
      </c>
      <c r="D44" s="3" t="s">
        <v>8</v>
      </c>
      <c r="E44" s="16" t="s">
        <v>9</v>
      </c>
      <c r="F44" s="27" t="s">
        <v>25</v>
      </c>
    </row>
    <row r="45" spans="2:19" x14ac:dyDescent="0.25">
      <c r="B45" s="70" t="s">
        <v>46</v>
      </c>
      <c r="C45" s="91">
        <v>61.6</v>
      </c>
      <c r="D45" s="92">
        <v>57</v>
      </c>
      <c r="E45" s="80">
        <f>AVERAGE(C45:D45)</f>
        <v>59.3</v>
      </c>
      <c r="F45" s="28">
        <f>+E45*9.81/(1000000*0.004*0.004)</f>
        <v>36.358312499999997</v>
      </c>
      <c r="M45" s="37"/>
    </row>
    <row r="46" spans="2:19" ht="15.75" thickBot="1" x14ac:dyDescent="0.3">
      <c r="B46" s="71" t="s">
        <v>51</v>
      </c>
      <c r="C46" s="5">
        <v>44.4</v>
      </c>
      <c r="D46" s="2">
        <v>33.200000000000003</v>
      </c>
      <c r="E46" s="9">
        <f>AVERAGE(C46:D46)</f>
        <v>38.799999999999997</v>
      </c>
      <c r="F46" s="28">
        <f>+E46*9.81/(1000000*0.004*0.004)</f>
        <v>23.789249999999999</v>
      </c>
      <c r="M46" s="37"/>
    </row>
    <row r="47" spans="2:19" x14ac:dyDescent="0.25">
      <c r="B47" t="s">
        <v>18</v>
      </c>
      <c r="C47" s="19"/>
      <c r="D47" s="19"/>
      <c r="E47" s="32"/>
      <c r="F47" s="28"/>
      <c r="M47" s="37"/>
    </row>
    <row r="48" spans="2:19" x14ac:dyDescent="0.25">
      <c r="M48" s="37"/>
    </row>
    <row r="49" spans="2:13" x14ac:dyDescent="0.25">
      <c r="M49" s="37"/>
    </row>
    <row r="50" spans="2:13" x14ac:dyDescent="0.25">
      <c r="M50" s="37"/>
    </row>
    <row r="51" spans="2:13" x14ac:dyDescent="0.25">
      <c r="M51" s="37"/>
    </row>
    <row r="52" spans="2:13" x14ac:dyDescent="0.25">
      <c r="M52" s="37"/>
    </row>
    <row r="53" spans="2:13" x14ac:dyDescent="0.25">
      <c r="B53" s="7"/>
      <c r="C53" s="19"/>
      <c r="D53" s="19"/>
      <c r="E53" s="32"/>
      <c r="F53" s="28"/>
      <c r="M53" s="37"/>
    </row>
    <row r="54" spans="2:13" x14ac:dyDescent="0.25">
      <c r="B54" s="7"/>
      <c r="C54" s="19"/>
      <c r="D54" s="19"/>
      <c r="E54" s="32"/>
      <c r="F54" s="28"/>
      <c r="M54" s="37"/>
    </row>
    <row r="55" spans="2:13" x14ac:dyDescent="0.25">
      <c r="M55" s="37"/>
    </row>
    <row r="56" spans="2:13" x14ac:dyDescent="0.25">
      <c r="B56" s="14"/>
      <c r="M56" s="37"/>
    </row>
    <row r="57" spans="2:13" x14ac:dyDescent="0.25">
      <c r="B57" s="14"/>
      <c r="M57" s="37"/>
    </row>
    <row r="58" spans="2:13" x14ac:dyDescent="0.25">
      <c r="D58" s="96" t="s">
        <v>59</v>
      </c>
      <c r="M58" s="37"/>
    </row>
    <row r="59" spans="2:13" x14ac:dyDescent="0.25">
      <c r="D59" s="96" t="s">
        <v>60</v>
      </c>
      <c r="M59" s="37"/>
    </row>
    <row r="60" spans="2:13" x14ac:dyDescent="0.25">
      <c r="M60" s="37"/>
    </row>
    <row r="61" spans="2:13" x14ac:dyDescent="0.25">
      <c r="M61" s="37"/>
    </row>
    <row r="62" spans="2:13" x14ac:dyDescent="0.25">
      <c r="M62" s="37"/>
    </row>
    <row r="63" spans="2:13" x14ac:dyDescent="0.25">
      <c r="M63" s="37"/>
    </row>
    <row r="64" spans="2:13" x14ac:dyDescent="0.25">
      <c r="M64" s="37"/>
    </row>
    <row r="65" spans="2:13" x14ac:dyDescent="0.25">
      <c r="B65" s="7"/>
      <c r="M65" s="37"/>
    </row>
    <row r="66" spans="2:13" x14ac:dyDescent="0.25">
      <c r="B66" s="7"/>
      <c r="M66" s="37"/>
    </row>
    <row r="67" spans="2:13" x14ac:dyDescent="0.25">
      <c r="B67" s="7"/>
      <c r="M67" s="37"/>
    </row>
    <row r="68" spans="2:13" x14ac:dyDescent="0.25">
      <c r="B68" s="7"/>
      <c r="M68" s="37"/>
    </row>
    <row r="69" spans="2:13" x14ac:dyDescent="0.25">
      <c r="B69" s="7"/>
      <c r="M69" s="37"/>
    </row>
    <row r="70" spans="2:13" ht="15.75" thickBot="1" x14ac:dyDescent="0.3">
      <c r="B70" t="s">
        <v>61</v>
      </c>
      <c r="M70" s="37"/>
    </row>
    <row r="71" spans="2:13" ht="15.75" thickBot="1" x14ac:dyDescent="0.3">
      <c r="B71" s="6"/>
      <c r="C71" s="99" t="s">
        <v>62</v>
      </c>
      <c r="D71" s="19"/>
      <c r="M71" s="37"/>
    </row>
    <row r="72" spans="2:13" x14ac:dyDescent="0.25">
      <c r="B72" s="70" t="s">
        <v>46</v>
      </c>
      <c r="C72" s="100">
        <v>40</v>
      </c>
      <c r="D72" s="97"/>
      <c r="M72" s="37"/>
    </row>
    <row r="73" spans="2:13" ht="15.75" thickBot="1" x14ac:dyDescent="0.3">
      <c r="B73" s="71" t="s">
        <v>51</v>
      </c>
      <c r="C73" s="101">
        <v>43.8</v>
      </c>
      <c r="D73" s="113"/>
      <c r="M73" s="37"/>
    </row>
    <row r="74" spans="2:13" x14ac:dyDescent="0.25">
      <c r="B74" s="37" t="s">
        <v>63</v>
      </c>
      <c r="C74" s="19"/>
      <c r="D74" s="19"/>
      <c r="E74" s="32"/>
      <c r="M74" s="37"/>
    </row>
    <row r="75" spans="2:13" x14ac:dyDescent="0.25">
      <c r="E75" s="98"/>
      <c r="M75" s="37"/>
    </row>
    <row r="76" spans="2:13" x14ac:dyDescent="0.25">
      <c r="E76" s="32"/>
      <c r="M76" s="37"/>
    </row>
    <row r="77" spans="2:13" x14ac:dyDescent="0.25">
      <c r="E77" s="32"/>
      <c r="M77" s="37"/>
    </row>
    <row r="78" spans="2:13" x14ac:dyDescent="0.25">
      <c r="B78" s="7"/>
      <c r="M78" s="37"/>
    </row>
    <row r="79" spans="2:13" x14ac:dyDescent="0.25">
      <c r="B79" s="7"/>
      <c r="M79" s="37"/>
    </row>
    <row r="80" spans="2:13" x14ac:dyDescent="0.25">
      <c r="B80" s="7"/>
      <c r="M80" s="37"/>
    </row>
    <row r="81" spans="2:13" x14ac:dyDescent="0.25">
      <c r="B81" s="7"/>
      <c r="M81" s="37"/>
    </row>
    <row r="82" spans="2:13" x14ac:dyDescent="0.25">
      <c r="B82" s="7"/>
      <c r="M82" s="37"/>
    </row>
    <row r="83" spans="2:13" x14ac:dyDescent="0.25">
      <c r="B83" s="7"/>
      <c r="M83" s="37"/>
    </row>
    <row r="84" spans="2:13" x14ac:dyDescent="0.25">
      <c r="B84" s="7"/>
      <c r="M84" s="37"/>
    </row>
    <row r="85" spans="2:13" x14ac:dyDescent="0.25">
      <c r="B85" s="14"/>
      <c r="M85" s="37"/>
    </row>
    <row r="86" spans="2:13" x14ac:dyDescent="0.25">
      <c r="B86" s="14"/>
      <c r="M86" s="37"/>
    </row>
    <row r="87" spans="2:13" ht="15.75" thickBot="1" x14ac:dyDescent="0.3">
      <c r="B87" t="s">
        <v>44</v>
      </c>
      <c r="M87" s="37"/>
    </row>
    <row r="88" spans="2:13" ht="15.75" thickBot="1" x14ac:dyDescent="0.3">
      <c r="B88" s="38"/>
      <c r="C88" s="39" t="s">
        <v>27</v>
      </c>
      <c r="D88" s="40" t="s">
        <v>28</v>
      </c>
      <c r="E88" s="40" t="s">
        <v>29</v>
      </c>
      <c r="F88" s="41" t="s">
        <v>30</v>
      </c>
      <c r="M88" s="37"/>
    </row>
    <row r="89" spans="2:13" x14ac:dyDescent="0.25">
      <c r="B89" s="70" t="s">
        <v>46</v>
      </c>
      <c r="C89" s="77">
        <f>+Sheet1!E119</f>
        <v>0.39</v>
      </c>
      <c r="D89" s="79">
        <f>+Sheet1!H119</f>
        <v>0.63</v>
      </c>
      <c r="E89" s="79">
        <f>+Sheet1!K119</f>
        <v>1.1200000000000001</v>
      </c>
      <c r="F89" s="80">
        <f>+Sheet1!N119</f>
        <v>2.2400000000000002</v>
      </c>
      <c r="M89" s="37"/>
    </row>
    <row r="90" spans="2:13" ht="15.75" thickBot="1" x14ac:dyDescent="0.3">
      <c r="B90" s="71" t="s">
        <v>51</v>
      </c>
      <c r="C90" s="78">
        <f>+Sheet1!E120</f>
        <v>0.23</v>
      </c>
      <c r="D90" s="81">
        <f>+Sheet1!H120</f>
        <v>0.45</v>
      </c>
      <c r="E90" s="81">
        <f>+Sheet1!K120</f>
        <v>0.87</v>
      </c>
      <c r="F90" s="82">
        <f>+Sheet1!N120</f>
        <v>1.78</v>
      </c>
      <c r="M90" s="37"/>
    </row>
    <row r="91" spans="2:13" x14ac:dyDescent="0.25">
      <c r="B91" t="s">
        <v>11</v>
      </c>
      <c r="C91" s="32"/>
      <c r="D91" s="19"/>
      <c r="E91" s="76"/>
      <c r="F91" s="76"/>
      <c r="M91" s="37"/>
    </row>
    <row r="92" spans="2:13" x14ac:dyDescent="0.25">
      <c r="B92" s="68" t="s">
        <v>45</v>
      </c>
      <c r="C92" s="32"/>
      <c r="D92" s="19"/>
      <c r="E92" s="76"/>
      <c r="F92" s="76"/>
      <c r="M92" s="37"/>
    </row>
    <row r="93" spans="2:13" x14ac:dyDescent="0.25">
      <c r="B93" s="37" t="s">
        <v>49</v>
      </c>
      <c r="M93" s="37"/>
    </row>
    <row r="94" spans="2:13" x14ac:dyDescent="0.25">
      <c r="M94" s="37"/>
    </row>
    <row r="95" spans="2:13" x14ac:dyDescent="0.25">
      <c r="B95" s="68"/>
      <c r="M95" s="37"/>
    </row>
    <row r="96" spans="2:13" x14ac:dyDescent="0.25">
      <c r="B96" s="68"/>
      <c r="M96" s="37"/>
    </row>
    <row r="97" spans="2:13" x14ac:dyDescent="0.25">
      <c r="B97" s="68"/>
      <c r="M97" s="37"/>
    </row>
    <row r="98" spans="2:13" x14ac:dyDescent="0.25">
      <c r="B98" s="68"/>
      <c r="M98" s="37"/>
    </row>
    <row r="99" spans="2:13" x14ac:dyDescent="0.25">
      <c r="B99" s="68"/>
      <c r="M99" s="37"/>
    </row>
    <row r="100" spans="2:13" x14ac:dyDescent="0.25">
      <c r="B100" s="68"/>
      <c r="M100" s="37"/>
    </row>
    <row r="101" spans="2:13" x14ac:dyDescent="0.25">
      <c r="B101" s="68"/>
      <c r="M101" s="37"/>
    </row>
    <row r="102" spans="2:13" x14ac:dyDescent="0.25">
      <c r="B102" s="68"/>
      <c r="M102" s="37"/>
    </row>
    <row r="103" spans="2:13" x14ac:dyDescent="0.25">
      <c r="B103" s="68"/>
      <c r="M103" s="37"/>
    </row>
    <row r="104" spans="2:13" x14ac:dyDescent="0.25">
      <c r="B104" s="68"/>
      <c r="M104" s="37"/>
    </row>
    <row r="105" spans="2:13" x14ac:dyDescent="0.25">
      <c r="B105" s="68"/>
      <c r="M105" s="37"/>
    </row>
    <row r="106" spans="2:13" x14ac:dyDescent="0.25">
      <c r="B106" s="68"/>
      <c r="M106" s="37"/>
    </row>
    <row r="107" spans="2:13" x14ac:dyDescent="0.25">
      <c r="B107" s="68"/>
      <c r="M107" s="37"/>
    </row>
    <row r="108" spans="2:13" x14ac:dyDescent="0.25">
      <c r="B108" s="68"/>
      <c r="M108" s="37"/>
    </row>
    <row r="109" spans="2:13" x14ac:dyDescent="0.25">
      <c r="B109" s="68"/>
      <c r="M109" s="37"/>
    </row>
    <row r="110" spans="2:13" x14ac:dyDescent="0.25">
      <c r="B110" s="68"/>
      <c r="M110" s="37"/>
    </row>
    <row r="111" spans="2:13" x14ac:dyDescent="0.25">
      <c r="B111" s="68"/>
      <c r="M111" s="37"/>
    </row>
    <row r="112" spans="2:13" x14ac:dyDescent="0.25">
      <c r="B112" s="68"/>
      <c r="M112" s="37"/>
    </row>
    <row r="113" spans="2:14" x14ac:dyDescent="0.25">
      <c r="B113" s="68"/>
      <c r="M113" s="37"/>
    </row>
    <row r="114" spans="2:14" x14ac:dyDescent="0.25">
      <c r="B114" s="68"/>
      <c r="M114" s="37"/>
    </row>
    <row r="115" spans="2:14" x14ac:dyDescent="0.25">
      <c r="B115" s="68"/>
      <c r="M115" s="37"/>
    </row>
    <row r="116" spans="2:14" x14ac:dyDescent="0.25">
      <c r="B116" s="68"/>
      <c r="M116" s="37"/>
    </row>
    <row r="117" spans="2:14" ht="15.75" thickBot="1" x14ac:dyDescent="0.3">
      <c r="B117" t="s">
        <v>43</v>
      </c>
    </row>
    <row r="118" spans="2:14" ht="15.75" thickBot="1" x14ac:dyDescent="0.3">
      <c r="B118" s="43"/>
      <c r="C118" s="56" t="s">
        <v>32</v>
      </c>
      <c r="D118" s="57" t="s">
        <v>31</v>
      </c>
      <c r="E118" s="58" t="s">
        <v>34</v>
      </c>
      <c r="F118" s="59" t="s">
        <v>33</v>
      </c>
      <c r="G118" s="60" t="s">
        <v>35</v>
      </c>
      <c r="H118" s="61" t="s">
        <v>36</v>
      </c>
      <c r="I118" s="62" t="s">
        <v>37</v>
      </c>
      <c r="J118" s="63" t="s">
        <v>38</v>
      </c>
      <c r="K118" s="64" t="s">
        <v>39</v>
      </c>
      <c r="L118" s="65" t="s">
        <v>40</v>
      </c>
      <c r="M118" s="66" t="s">
        <v>41</v>
      </c>
      <c r="N118" s="67" t="s">
        <v>42</v>
      </c>
    </row>
    <row r="119" spans="2:14" ht="15.75" thickBot="1" x14ac:dyDescent="0.3">
      <c r="B119" s="94" t="s">
        <v>46</v>
      </c>
      <c r="C119" s="44">
        <v>0.37</v>
      </c>
      <c r="D119" s="45">
        <v>0.39</v>
      </c>
      <c r="E119" s="46">
        <v>0.39</v>
      </c>
      <c r="F119" s="47">
        <v>0.62</v>
      </c>
      <c r="G119" s="48">
        <v>0.63</v>
      </c>
      <c r="H119" s="49">
        <v>0.63</v>
      </c>
      <c r="I119" s="50">
        <v>1.0900000000000001</v>
      </c>
      <c r="J119" s="51">
        <v>1.1100000000000001</v>
      </c>
      <c r="K119" s="52">
        <v>1.1200000000000001</v>
      </c>
      <c r="L119" s="53">
        <v>2.11</v>
      </c>
      <c r="M119" s="54">
        <v>2.21</v>
      </c>
      <c r="N119" s="55">
        <v>2.2400000000000002</v>
      </c>
    </row>
    <row r="120" spans="2:14" ht="15.75" thickBot="1" x14ac:dyDescent="0.3">
      <c r="B120" s="93" t="s">
        <v>51</v>
      </c>
      <c r="C120" s="44">
        <v>0.22</v>
      </c>
      <c r="D120" s="45">
        <v>0.22</v>
      </c>
      <c r="E120" s="46">
        <v>0.23</v>
      </c>
      <c r="F120" s="47">
        <v>0.44</v>
      </c>
      <c r="G120" s="48">
        <v>0.45</v>
      </c>
      <c r="H120" s="49">
        <v>0.45</v>
      </c>
      <c r="I120" s="50">
        <v>0.85</v>
      </c>
      <c r="J120" s="51">
        <v>0.87</v>
      </c>
      <c r="K120" s="52">
        <v>0.87</v>
      </c>
      <c r="L120" s="53">
        <v>1.72</v>
      </c>
      <c r="M120" s="54">
        <v>1.76</v>
      </c>
      <c r="N120" s="55">
        <v>1.78</v>
      </c>
    </row>
    <row r="121" spans="2:14" x14ac:dyDescent="0.25">
      <c r="B121" s="68"/>
      <c r="M121" s="37"/>
    </row>
    <row r="122" spans="2:14" x14ac:dyDescent="0.25">
      <c r="B122" s="68"/>
      <c r="M122" s="37"/>
    </row>
    <row r="123" spans="2:14" x14ac:dyDescent="0.25">
      <c r="B123" s="68"/>
      <c r="M123" s="37"/>
    </row>
    <row r="124" spans="2:14" x14ac:dyDescent="0.25">
      <c r="B124" s="68"/>
      <c r="M124" s="37"/>
    </row>
    <row r="125" spans="2:14" x14ac:dyDescent="0.25">
      <c r="B125" s="68"/>
      <c r="M125" s="37"/>
    </row>
    <row r="126" spans="2:14" x14ac:dyDescent="0.25">
      <c r="B126" s="68"/>
      <c r="M126" s="37"/>
    </row>
    <row r="127" spans="2:14" x14ac:dyDescent="0.25">
      <c r="B127" s="68"/>
      <c r="M127" s="37"/>
    </row>
    <row r="128" spans="2:14" x14ac:dyDescent="0.25">
      <c r="B128" s="68"/>
      <c r="M128" s="37"/>
    </row>
    <row r="129" spans="2:13" x14ac:dyDescent="0.25">
      <c r="B129" s="68"/>
      <c r="M129" s="37"/>
    </row>
    <row r="130" spans="2:13" x14ac:dyDescent="0.25">
      <c r="B130" s="68"/>
      <c r="M130" s="37"/>
    </row>
    <row r="131" spans="2:13" x14ac:dyDescent="0.25">
      <c r="B131" s="68"/>
      <c r="M131" s="37"/>
    </row>
    <row r="132" spans="2:13" x14ac:dyDescent="0.25">
      <c r="B132" s="68"/>
      <c r="M132" s="37"/>
    </row>
    <row r="133" spans="2:13" x14ac:dyDescent="0.25">
      <c r="B133" s="68"/>
      <c r="M133" s="37"/>
    </row>
    <row r="134" spans="2:13" x14ac:dyDescent="0.25">
      <c r="B134" s="68"/>
      <c r="M134" s="37"/>
    </row>
    <row r="135" spans="2:13" x14ac:dyDescent="0.25">
      <c r="B135" s="68"/>
      <c r="M135" s="37"/>
    </row>
    <row r="136" spans="2:13" x14ac:dyDescent="0.25">
      <c r="B136" s="68"/>
      <c r="M136" s="37"/>
    </row>
    <row r="137" spans="2:13" x14ac:dyDescent="0.25">
      <c r="B137" s="68"/>
      <c r="M137" s="37"/>
    </row>
    <row r="138" spans="2:13" x14ac:dyDescent="0.25">
      <c r="B138" s="68"/>
      <c r="M138" s="37"/>
    </row>
    <row r="139" spans="2:13" x14ac:dyDescent="0.25">
      <c r="B139" s="68"/>
      <c r="M139" s="37"/>
    </row>
    <row r="140" spans="2:13" x14ac:dyDescent="0.25">
      <c r="B140" s="68"/>
      <c r="M140" s="37"/>
    </row>
    <row r="141" spans="2:13" x14ac:dyDescent="0.25">
      <c r="B141" s="68"/>
      <c r="M141" s="37"/>
    </row>
    <row r="142" spans="2:13" x14ac:dyDescent="0.25">
      <c r="B142" s="68"/>
      <c r="M142" s="37"/>
    </row>
    <row r="143" spans="2:13" x14ac:dyDescent="0.25">
      <c r="B143" s="68"/>
      <c r="M143" s="37"/>
    </row>
    <row r="144" spans="2:13" x14ac:dyDescent="0.25">
      <c r="B144" s="68"/>
      <c r="M144" s="37"/>
    </row>
    <row r="145" spans="2:13" x14ac:dyDescent="0.25">
      <c r="B145" s="68"/>
      <c r="M145" s="37"/>
    </row>
    <row r="146" spans="2:13" x14ac:dyDescent="0.25">
      <c r="B146" s="68"/>
      <c r="M146" s="37"/>
    </row>
    <row r="147" spans="2:13" x14ac:dyDescent="0.25">
      <c r="B147" s="68"/>
      <c r="M147" s="37"/>
    </row>
    <row r="148" spans="2:13" x14ac:dyDescent="0.25">
      <c r="B148" s="68"/>
      <c r="M148" s="37"/>
    </row>
    <row r="149" spans="2:13" x14ac:dyDescent="0.25">
      <c r="B149" s="68"/>
      <c r="M149" s="37"/>
    </row>
    <row r="150" spans="2:13" x14ac:dyDescent="0.25">
      <c r="B150" s="68"/>
      <c r="M150" s="37"/>
    </row>
    <row r="151" spans="2:13" x14ac:dyDescent="0.25">
      <c r="B151" s="68"/>
      <c r="M151" s="37"/>
    </row>
    <row r="152" spans="2:13" x14ac:dyDescent="0.25">
      <c r="B152" s="68"/>
      <c r="M152" s="37"/>
    </row>
    <row r="153" spans="2:13" x14ac:dyDescent="0.25">
      <c r="B153" s="68"/>
      <c r="M153" s="37"/>
    </row>
    <row r="154" spans="2:13" x14ac:dyDescent="0.25">
      <c r="B154" s="68"/>
      <c r="M154" s="37"/>
    </row>
    <row r="155" spans="2:13" x14ac:dyDescent="0.25">
      <c r="B155" s="68"/>
      <c r="M155" s="37"/>
    </row>
    <row r="156" spans="2:13" x14ac:dyDescent="0.25">
      <c r="B156" s="7"/>
      <c r="C156" s="32"/>
      <c r="D156" s="19"/>
      <c r="E156" s="19"/>
      <c r="M156" s="37"/>
    </row>
    <row r="157" spans="2:13" x14ac:dyDescent="0.25">
      <c r="B157" s="7"/>
      <c r="C157" s="32"/>
      <c r="D157" s="19"/>
      <c r="E157" s="19"/>
      <c r="M157" s="37"/>
    </row>
    <row r="158" spans="2:13" x14ac:dyDescent="0.25">
      <c r="B158" s="14"/>
      <c r="M158" s="37"/>
    </row>
    <row r="159" spans="2:13" ht="15.75" thickBot="1" x14ac:dyDescent="0.3">
      <c r="B159" t="s">
        <v>16</v>
      </c>
      <c r="M159" s="37"/>
    </row>
    <row r="160" spans="2:13" ht="15.75" thickBot="1" x14ac:dyDescent="0.3">
      <c r="B160" s="6"/>
      <c r="C160" s="15" t="s">
        <v>14</v>
      </c>
      <c r="D160" s="16" t="s">
        <v>15</v>
      </c>
      <c r="E160" s="35" t="s">
        <v>23</v>
      </c>
      <c r="M160" s="37"/>
    </row>
    <row r="161" spans="2:13" x14ac:dyDescent="0.25">
      <c r="B161" s="70" t="s">
        <v>46</v>
      </c>
      <c r="C161" s="4">
        <v>17</v>
      </c>
      <c r="D161" s="30">
        <f>0.5*9.81*C161/1000</f>
        <v>8.3385000000000001E-2</v>
      </c>
      <c r="E161" s="36">
        <f>+D161/(1000*0.008*0.004)</f>
        <v>2.6057812500000002</v>
      </c>
      <c r="M161" s="37"/>
    </row>
    <row r="162" spans="2:13" ht="15.75" thickBot="1" x14ac:dyDescent="0.3">
      <c r="B162" s="71" t="s">
        <v>51</v>
      </c>
      <c r="C162" s="74">
        <v>25</v>
      </c>
      <c r="D162" s="31">
        <f>0.5*9.81*C162/1000</f>
        <v>0.122625</v>
      </c>
      <c r="E162" s="36">
        <f t="shared" ref="E162" si="4">+D162/(1000*0.008*0.004)</f>
        <v>3.83203125</v>
      </c>
      <c r="M162" s="37"/>
    </row>
    <row r="163" spans="2:13" x14ac:dyDescent="0.25">
      <c r="B163" s="37" t="s">
        <v>58</v>
      </c>
      <c r="C163" s="19"/>
      <c r="D163" s="69"/>
      <c r="E163" s="36"/>
      <c r="M163" s="37"/>
    </row>
    <row r="164" spans="2:13" x14ac:dyDescent="0.25">
      <c r="B164" s="7"/>
      <c r="C164" s="19"/>
      <c r="D164" s="69"/>
      <c r="E164" s="36"/>
      <c r="M164" s="37"/>
    </row>
    <row r="165" spans="2:13" x14ac:dyDescent="0.25">
      <c r="B165" s="7"/>
      <c r="C165" s="19"/>
      <c r="D165" s="69"/>
      <c r="E165" s="36"/>
      <c r="M165" s="37"/>
    </row>
    <row r="166" spans="2:13" x14ac:dyDescent="0.25">
      <c r="B166" s="7"/>
      <c r="C166" s="19"/>
      <c r="D166" s="69"/>
      <c r="E166" s="36"/>
      <c r="M166" s="37"/>
    </row>
    <row r="167" spans="2:13" x14ac:dyDescent="0.25">
      <c r="B167" s="7"/>
      <c r="C167" s="19"/>
      <c r="D167" s="69"/>
      <c r="E167" s="36"/>
      <c r="M167" s="37"/>
    </row>
    <row r="168" spans="2:13" x14ac:dyDescent="0.25">
      <c r="B168" s="7"/>
      <c r="C168" s="19"/>
      <c r="D168" s="69"/>
      <c r="E168" s="36"/>
      <c r="M168" s="37"/>
    </row>
    <row r="169" spans="2:13" x14ac:dyDescent="0.25">
      <c r="B169" s="7"/>
      <c r="C169" s="19"/>
      <c r="D169" s="69"/>
      <c r="E169" s="36"/>
      <c r="M169" s="37"/>
    </row>
    <row r="170" spans="2:13" x14ac:dyDescent="0.25">
      <c r="B170" s="7"/>
      <c r="C170" s="19"/>
      <c r="D170" s="69"/>
      <c r="E170" s="36"/>
      <c r="M170" s="37"/>
    </row>
    <row r="171" spans="2:13" x14ac:dyDescent="0.25">
      <c r="B171" s="7"/>
      <c r="C171" s="19"/>
      <c r="D171" s="69"/>
      <c r="E171" s="36"/>
      <c r="M171" s="37"/>
    </row>
    <row r="172" spans="2:13" x14ac:dyDescent="0.25">
      <c r="B172" s="7"/>
      <c r="C172" s="19"/>
      <c r="D172" s="69"/>
      <c r="E172" s="36"/>
      <c r="M172" s="37"/>
    </row>
    <row r="173" spans="2:13" x14ac:dyDescent="0.25">
      <c r="B173" s="7"/>
      <c r="C173" s="19"/>
      <c r="D173" s="69"/>
      <c r="E173" s="36"/>
      <c r="M173" s="37"/>
    </row>
    <row r="174" spans="2:13" x14ac:dyDescent="0.25">
      <c r="B174" s="7"/>
      <c r="C174" s="19"/>
      <c r="D174" s="69"/>
      <c r="E174" s="36"/>
      <c r="M174" s="37"/>
    </row>
    <row r="175" spans="2:13" x14ac:dyDescent="0.25">
      <c r="B175" s="7"/>
      <c r="C175" s="19"/>
      <c r="D175" s="69"/>
      <c r="E175" s="36"/>
      <c r="M175" s="37"/>
    </row>
    <row r="176" spans="2:13" x14ac:dyDescent="0.25">
      <c r="B176" s="7"/>
      <c r="C176" s="19"/>
      <c r="D176" s="69"/>
      <c r="E176" s="36"/>
      <c r="M176" s="37"/>
    </row>
    <row r="177" spans="2:13" x14ac:dyDescent="0.25">
      <c r="B177" s="7"/>
      <c r="C177" s="19"/>
      <c r="D177" s="69"/>
      <c r="E177" s="36"/>
      <c r="M177" s="37"/>
    </row>
    <row r="178" spans="2:13" x14ac:dyDescent="0.25">
      <c r="B178" s="7"/>
      <c r="C178" s="19"/>
      <c r="D178" s="69"/>
      <c r="E178" s="36"/>
      <c r="M178" s="37"/>
    </row>
    <row r="179" spans="2:13" x14ac:dyDescent="0.25">
      <c r="B179" s="7"/>
      <c r="C179" s="19"/>
      <c r="D179" s="69"/>
      <c r="E179" s="36"/>
      <c r="M179" s="37"/>
    </row>
    <row r="180" spans="2:13" x14ac:dyDescent="0.25">
      <c r="B180" s="7"/>
      <c r="C180" s="19"/>
      <c r="D180" s="69"/>
      <c r="E180" s="36"/>
      <c r="M180" s="37"/>
    </row>
    <row r="181" spans="2:13" x14ac:dyDescent="0.25">
      <c r="B181" s="7"/>
      <c r="C181" s="19"/>
      <c r="D181" s="69"/>
      <c r="E181" s="36"/>
      <c r="M181" s="37"/>
    </row>
    <row r="182" spans="2:13" x14ac:dyDescent="0.25">
      <c r="B182" s="7"/>
      <c r="C182" s="19"/>
      <c r="D182" s="69"/>
      <c r="E182" s="36"/>
      <c r="M182" s="37"/>
    </row>
    <row r="183" spans="2:13" x14ac:dyDescent="0.25">
      <c r="B183" s="7"/>
      <c r="C183" s="19"/>
      <c r="D183" s="69"/>
      <c r="E183" s="36"/>
      <c r="M183" s="37"/>
    </row>
    <row r="184" spans="2:13" x14ac:dyDescent="0.25">
      <c r="B184" s="14"/>
      <c r="M184" s="37"/>
    </row>
    <row r="185" spans="2:13" x14ac:dyDescent="0.25">
      <c r="B185" s="14"/>
      <c r="M185" s="37"/>
    </row>
    <row r="186" spans="2:13" ht="15.75" thickBot="1" x14ac:dyDescent="0.3">
      <c r="B186" t="s">
        <v>12</v>
      </c>
      <c r="M186" s="37"/>
    </row>
    <row r="187" spans="2:13" ht="15.75" thickBot="1" x14ac:dyDescent="0.3">
      <c r="B187" s="6"/>
      <c r="C187" s="12" t="s">
        <v>13</v>
      </c>
      <c r="M187" s="37"/>
    </row>
    <row r="188" spans="2:13" x14ac:dyDescent="0.25">
      <c r="B188" s="70" t="s">
        <v>46</v>
      </c>
      <c r="C188" s="26">
        <v>54</v>
      </c>
      <c r="M188" s="37"/>
    </row>
    <row r="189" spans="2:13" ht="15.75" thickBot="1" x14ac:dyDescent="0.3">
      <c r="B189" s="71" t="s">
        <v>51</v>
      </c>
      <c r="C189" s="95">
        <v>150</v>
      </c>
      <c r="M189" s="37"/>
    </row>
    <row r="190" spans="2:13" x14ac:dyDescent="0.25">
      <c r="B190" s="7"/>
      <c r="C190" s="32"/>
      <c r="M190" s="37"/>
    </row>
    <row r="191" spans="2:13" x14ac:dyDescent="0.25">
      <c r="B191" s="7"/>
      <c r="C191" s="32"/>
    </row>
    <row r="192" spans="2:13" x14ac:dyDescent="0.25">
      <c r="B192" s="37"/>
    </row>
    <row r="193" spans="2:2" x14ac:dyDescent="0.25">
      <c r="B193" s="37" t="s">
        <v>47</v>
      </c>
    </row>
    <row r="194" spans="2:2" x14ac:dyDescent="0.25">
      <c r="B194" s="37" t="s">
        <v>48</v>
      </c>
    </row>
    <row r="206" spans="2:2" x14ac:dyDescent="0.25">
      <c r="B206" s="7"/>
    </row>
    <row r="217" spans="2:5" ht="15.75" thickBot="1" x14ac:dyDescent="0.3">
      <c r="B217" t="s">
        <v>52</v>
      </c>
    </row>
    <row r="218" spans="2:5" x14ac:dyDescent="0.25">
      <c r="B218" s="83"/>
      <c r="C218" s="1" t="s">
        <v>53</v>
      </c>
      <c r="D218" s="1" t="s">
        <v>54</v>
      </c>
      <c r="E218" s="13" t="s">
        <v>55</v>
      </c>
    </row>
    <row r="219" spans="2:5" x14ac:dyDescent="0.25">
      <c r="B219" s="84" t="s">
        <v>46</v>
      </c>
      <c r="C219" s="86">
        <v>30.03</v>
      </c>
      <c r="D219" s="86">
        <v>30</v>
      </c>
      <c r="E219" s="87">
        <v>29.87</v>
      </c>
    </row>
    <row r="220" spans="2:5" ht="15.75" thickBot="1" x14ac:dyDescent="0.3">
      <c r="B220" s="85" t="s">
        <v>51</v>
      </c>
      <c r="C220" s="2">
        <v>29.15</v>
      </c>
      <c r="D220" s="2">
        <v>29.25</v>
      </c>
      <c r="E220" s="88">
        <v>31.49</v>
      </c>
    </row>
    <row r="221" spans="2:5" x14ac:dyDescent="0.25">
      <c r="B221" s="7" t="s">
        <v>56</v>
      </c>
      <c r="C221" s="89">
        <f>+C220/C219</f>
        <v>0.97069597069597058</v>
      </c>
      <c r="D221" s="89">
        <f>+D220/D219</f>
        <v>0.97499999999999998</v>
      </c>
      <c r="E221" s="89">
        <f>+E220/E219</f>
        <v>1.0542350184131235</v>
      </c>
    </row>
    <row r="223" spans="2:5" x14ac:dyDescent="0.25">
      <c r="B223" s="96" t="s">
        <v>64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2023-08-04T07:49:01Z</dcterms:modified>
</cp:coreProperties>
</file>