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video\sunlu-easy-abs\"/>
    </mc:Choice>
  </mc:AlternateContent>
  <xr:revisionPtr revIDLastSave="0" documentId="13_ncr:1_{DEE42656-9EF4-4645-855F-DDAEA163F7A4}" xr6:coauthVersionLast="47" xr6:coauthVersionMax="47" xr10:uidLastSave="{00000000-0000-0000-0000-000000000000}"/>
  <bookViews>
    <workbookView xWindow="-120" yWindow="-120" windowWidth="29040" windowHeight="17520" xr2:uid="{F18D336F-7DAC-425F-939A-937B4396033F}"/>
  </bookViews>
  <sheets>
    <sheet name="testing" sheetId="2" r:id="rId1"/>
    <sheet name="shrinking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2" l="1"/>
  <c r="D79" i="2"/>
  <c r="E79" i="2"/>
  <c r="F79" i="2"/>
  <c r="C80" i="2"/>
  <c r="D80" i="2"/>
  <c r="E80" i="2"/>
  <c r="F80" i="2"/>
  <c r="C81" i="2"/>
  <c r="D81" i="2"/>
  <c r="E81" i="2"/>
  <c r="F81" i="2"/>
  <c r="C82" i="2"/>
  <c r="D82" i="2"/>
  <c r="E82" i="2"/>
  <c r="F82" i="2"/>
  <c r="E33" i="2"/>
  <c r="F33" i="2" s="1"/>
  <c r="E32" i="2"/>
  <c r="F32" i="2" s="1"/>
  <c r="E31" i="2"/>
  <c r="F31" i="2" s="1"/>
  <c r="E30" i="2"/>
  <c r="D182" i="2"/>
  <c r="E182" i="2" s="1"/>
  <c r="D183" i="2"/>
  <c r="E183" i="2" s="1"/>
  <c r="D184" i="2"/>
  <c r="E184" i="2" s="1"/>
  <c r="D48" i="2"/>
  <c r="D49" i="2"/>
  <c r="D50" i="2"/>
  <c r="E20" i="2"/>
  <c r="F20" i="2" s="1"/>
  <c r="E21" i="2"/>
  <c r="F21" i="2" s="1"/>
  <c r="E22" i="2"/>
  <c r="F22" i="2" s="1"/>
  <c r="D181" i="2"/>
  <c r="E181" i="2" s="1"/>
  <c r="D47" i="2"/>
  <c r="E19" i="2"/>
  <c r="F19" i="2" s="1"/>
  <c r="E20" i="1"/>
  <c r="D20" i="1"/>
  <c r="C20" i="1"/>
  <c r="E19" i="1"/>
  <c r="D19" i="1"/>
  <c r="C19" i="1"/>
  <c r="E18" i="1"/>
  <c r="D18" i="1"/>
  <c r="C18" i="1"/>
  <c r="P13" i="1"/>
  <c r="O13" i="1"/>
  <c r="N13" i="1"/>
  <c r="M13" i="1"/>
  <c r="L13" i="1"/>
  <c r="K13" i="1"/>
  <c r="P12" i="1"/>
  <c r="O12" i="1"/>
  <c r="N12" i="1"/>
  <c r="M12" i="1"/>
  <c r="L12" i="1"/>
  <c r="K12" i="1"/>
  <c r="P11" i="1"/>
  <c r="O11" i="1"/>
  <c r="N11" i="1"/>
  <c r="M11" i="1"/>
  <c r="L11" i="1"/>
  <c r="K11" i="1"/>
  <c r="P10" i="1"/>
  <c r="O10" i="1"/>
  <c r="N10" i="1"/>
  <c r="M10" i="1"/>
  <c r="L10" i="1"/>
  <c r="K10" i="1"/>
  <c r="P9" i="1"/>
  <c r="O9" i="1"/>
  <c r="N9" i="1"/>
  <c r="M9" i="1"/>
  <c r="L9" i="1"/>
  <c r="K9" i="1"/>
  <c r="P8" i="1"/>
  <c r="O8" i="1"/>
  <c r="N8" i="1"/>
  <c r="M8" i="1"/>
  <c r="L8" i="1"/>
  <c r="K8" i="1"/>
  <c r="P7" i="1"/>
  <c r="O7" i="1"/>
  <c r="N7" i="1"/>
  <c r="M7" i="1"/>
  <c r="L7" i="1"/>
  <c r="K7" i="1"/>
  <c r="P6" i="1"/>
  <c r="O6" i="1"/>
  <c r="N6" i="1"/>
  <c r="M6" i="1"/>
  <c r="L6" i="1"/>
  <c r="K6" i="1"/>
  <c r="P5" i="1"/>
  <c r="O5" i="1"/>
  <c r="N5" i="1"/>
  <c r="M5" i="1"/>
  <c r="L5" i="1"/>
  <c r="K5" i="1"/>
  <c r="P4" i="1"/>
  <c r="O4" i="1"/>
  <c r="N4" i="1"/>
  <c r="M4" i="1"/>
  <c r="L4" i="1"/>
  <c r="K4" i="1"/>
  <c r="F30" i="2" l="1"/>
</calcChain>
</file>

<file path=xl/sharedStrings.xml><?xml version="1.0" encoding="utf-8"?>
<sst xmlns="http://schemas.openxmlformats.org/spreadsheetml/2006/main" count="157" uniqueCount="92">
  <si>
    <t>X 50</t>
  </si>
  <si>
    <t>Y 50</t>
  </si>
  <si>
    <t>Z 50</t>
  </si>
  <si>
    <t>X 20</t>
  </si>
  <si>
    <t>Y 20</t>
  </si>
  <si>
    <t>Z 20</t>
  </si>
  <si>
    <t>Standard 2"</t>
  </si>
  <si>
    <t>ABS-Like 2"</t>
  </si>
  <si>
    <t>PA-Like 2"</t>
  </si>
  <si>
    <t>Standard 20"</t>
  </si>
  <si>
    <t>ABS-Like 20"</t>
  </si>
  <si>
    <t>PA-Like 20"</t>
  </si>
  <si>
    <t>D 10 X Hor</t>
  </si>
  <si>
    <t>D 10 X Vert</t>
  </si>
  <si>
    <t>D 10 Z Vert</t>
  </si>
  <si>
    <t>2" curing</t>
  </si>
  <si>
    <t>20" curing</t>
  </si>
  <si>
    <t>D 10 Y Hor*</t>
  </si>
  <si>
    <t>X</t>
  </si>
  <si>
    <t>Y</t>
  </si>
  <si>
    <t>Z</t>
  </si>
  <si>
    <t>Standard</t>
  </si>
  <si>
    <t>ABS-Like</t>
  </si>
  <si>
    <t>PA-Like</t>
  </si>
  <si>
    <t>*Elephant foot included in measuring - not used in calculation for Y</t>
  </si>
  <si>
    <t>Tensile test, break load (kg)</t>
  </si>
  <si>
    <t>Test 1</t>
  </si>
  <si>
    <t>Test 2</t>
  </si>
  <si>
    <t>Average (kg)</t>
  </si>
  <si>
    <t>MPa</t>
  </si>
  <si>
    <t>Min area 4x4mm</t>
  </si>
  <si>
    <t>Layer adhesion test, break load (kg)</t>
  </si>
  <si>
    <t>Average</t>
  </si>
  <si>
    <t>Min area 4x4mm, vertical test specimen</t>
  </si>
  <si>
    <t>Shear stress test, break load (kg)</t>
  </si>
  <si>
    <t>Break kg</t>
  </si>
  <si>
    <t>Area: 2 x Ø 5 mm</t>
  </si>
  <si>
    <t>Bending. Deformation at given load after 30 sec, (mm)</t>
  </si>
  <si>
    <t>1.25kg</t>
  </si>
  <si>
    <t>2.5kg</t>
  </si>
  <si>
    <t>5kg</t>
  </si>
  <si>
    <t>10kg</t>
  </si>
  <si>
    <t>Bending ISO178 (dist. Between supports 50mm)</t>
  </si>
  <si>
    <t>More info about bending in next graph</t>
  </si>
  <si>
    <t>Bending, deformation at given load after 1", 30" and 60"</t>
  </si>
  <si>
    <t>1,25kg 1"</t>
  </si>
  <si>
    <t>1,25kg 30"</t>
  </si>
  <si>
    <t>1,25kg 60"</t>
  </si>
  <si>
    <t>2,5kg 1"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</si>
  <si>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</si>
  <si>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</si>
  <si>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</si>
  <si>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</si>
  <si>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</si>
  <si>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</si>
  <si>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</si>
  <si>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</si>
  <si>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Torque (twist) test, Nm</t>
  </si>
  <si>
    <t>Load at 90°</t>
  </si>
  <si>
    <t>Max Nm</t>
  </si>
  <si>
    <t>Approx turns</t>
  </si>
  <si>
    <t>Izod impact test, E break in Joules</t>
  </si>
  <si>
    <t>dH [mm]</t>
  </si>
  <si>
    <t>E br [J]</t>
  </si>
  <si>
    <t>kJ/m²</t>
  </si>
  <si>
    <t>Deform °C</t>
  </si>
  <si>
    <t>I do not recommend continuous use at this temperature)</t>
  </si>
  <si>
    <t>ST. 20'</t>
  </si>
  <si>
    <t>ABS 20'</t>
  </si>
  <si>
    <t>PA 20'</t>
  </si>
  <si>
    <t>Smaller values are better (less deformation)</t>
  </si>
  <si>
    <t xml:space="preserve">(but this was only a 20-minute test, </t>
  </si>
  <si>
    <t>soft</t>
  </si>
  <si>
    <t>softer</t>
  </si>
  <si>
    <t>the softest</t>
  </si>
  <si>
    <t>cracked</t>
  </si>
  <si>
    <t>Figure dropping test</t>
  </si>
  <si>
    <t>Broken objects:</t>
  </si>
  <si>
    <t>4/4</t>
  </si>
  <si>
    <t>0/4</t>
  </si>
  <si>
    <t>Droping 3 times from 2,5m to ceramic tiles:</t>
  </si>
  <si>
    <t>(best if 0/4)</t>
  </si>
  <si>
    <t>Sunlu High Tough Resin (with incl. Standard, ABS Like, PA Like from previoius video), MyTechFun, 2023-08-01</t>
  </si>
  <si>
    <t>Creep test</t>
  </si>
  <si>
    <t>Weight fall off after 10 minutes</t>
  </si>
  <si>
    <t>High Tough</t>
  </si>
  <si>
    <t>1/4</t>
  </si>
  <si>
    <t>test up to 240°C</t>
  </si>
  <si>
    <t>Broken pcs</t>
  </si>
  <si>
    <t>test up to 180°C</t>
  </si>
  <si>
    <t>105°C (?)</t>
  </si>
  <si>
    <t>Shrinking test: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</si>
</sst>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"/>
    <numFmt numFmtId="166" formatCode="0.000"/>
    <numFmt numFmtId="167" formatCode="\+0%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4" fillId="0" borderId="0" xfId="0" applyFont="1"/>
    <xf numFmtId="0" fontId="0" fillId="0" borderId="11" xfId="0" applyBorder="1"/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center"/>
    </xf>
    <xf numFmtId="0" fontId="0" fillId="0" borderId="19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4" fillId="0" borderId="13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0" fillId="0" borderId="24" xfId="0" applyBorder="1"/>
    <xf numFmtId="0" fontId="8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9" fillId="0" borderId="0" xfId="0" applyFont="1"/>
    <xf numFmtId="0" fontId="0" fillId="0" borderId="25" xfId="0" applyBorder="1"/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/>
    </xf>
    <xf numFmtId="0" fontId="4" fillId="5" borderId="17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66" fontId="4" fillId="0" borderId="7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167" fontId="0" fillId="0" borderId="0" xfId="1" applyNumberFormat="1" applyFont="1" applyAlignment="1">
      <alignment horizontal="left"/>
    </xf>
    <xf numFmtId="16" fontId="0" fillId="0" borderId="0" xfId="0" applyNumberFormat="1"/>
    <xf numFmtId="0" fontId="11" fillId="0" borderId="27" xfId="0" applyFont="1" applyBorder="1"/>
    <xf numFmtId="0" fontId="11" fillId="0" borderId="28" xfId="0" applyFont="1" applyBorder="1"/>
    <xf numFmtId="0" fontId="11" fillId="0" borderId="29" xfId="0" applyFont="1" applyBorder="1"/>
    <xf numFmtId="9" fontId="0" fillId="0" borderId="0" xfId="1" applyFont="1" applyAlignment="1">
      <alignment horizontal="left"/>
    </xf>
    <xf numFmtId="0" fontId="12" fillId="0" borderId="0" xfId="0" applyFont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quotePrefix="1" applyBorder="1" applyAlignment="1">
      <alignment horizontal="center"/>
    </xf>
    <xf numFmtId="0" fontId="0" fillId="0" borderId="21" xfId="0" quotePrefix="1" applyBorder="1" applyAlignment="1">
      <alignment horizontal="center"/>
    </xf>
    <xf numFmtId="0" fontId="0" fillId="0" borderId="23" xfId="0" quotePrefix="1" applyBorder="1" applyAlignment="1">
      <alignment horizontal="center"/>
    </xf>
    <xf numFmtId="0" fontId="13" fillId="0" borderId="0" xfId="0" applyFont="1"/>
    <xf numFmtId="0" fontId="4" fillId="0" borderId="30" xfId="0" applyFont="1" applyBorder="1"/>
    <xf numFmtId="0" fontId="14" fillId="0" borderId="0" xfId="0" applyFont="1"/>
    <xf numFmtId="0" fontId="1" fillId="0" borderId="1" xfId="0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164" fontId="0" fillId="0" borderId="10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Tensile</a:t>
            </a:r>
            <a:r>
              <a:rPr lang="hu-HU" baseline="0"/>
              <a:t> test, break load (kg)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testing!$E$18</c:f>
              <c:strCache>
                <c:ptCount val="1"/>
                <c:pt idx="0">
                  <c:v>Average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testing!$B$19:$B$22</c:f>
              <c:strCache>
                <c:ptCount val="4"/>
                <c:pt idx="0">
                  <c:v>High Tough</c:v>
                </c:pt>
                <c:pt idx="1">
                  <c:v>ST. 20'</c:v>
                </c:pt>
                <c:pt idx="2">
                  <c:v>ABS 20'</c:v>
                </c:pt>
                <c:pt idx="3">
                  <c:v>PA 20'</c:v>
                </c:pt>
              </c:strCache>
            </c:strRef>
          </c:cat>
          <c:val>
            <c:numRef>
              <c:f>testing!$E$19:$E$22</c:f>
              <c:numCache>
                <c:formatCode>General</c:formatCode>
                <c:ptCount val="4"/>
                <c:pt idx="0">
                  <c:v>42.900000000000006</c:v>
                </c:pt>
                <c:pt idx="1">
                  <c:v>68.599999999999994</c:v>
                </c:pt>
                <c:pt idx="2">
                  <c:v>76.699999999999989</c:v>
                </c:pt>
                <c:pt idx="3">
                  <c:v>86.9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A-4FD8-AD3E-17781ABB4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testing!$E$29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testing!$B$30:$B$33</c:f>
              <c:strCache>
                <c:ptCount val="4"/>
                <c:pt idx="0">
                  <c:v>High Tough</c:v>
                </c:pt>
                <c:pt idx="1">
                  <c:v>ST. 20'</c:v>
                </c:pt>
                <c:pt idx="2">
                  <c:v>ABS 20'</c:v>
                </c:pt>
                <c:pt idx="3">
                  <c:v>PA 20'</c:v>
                </c:pt>
              </c:strCache>
            </c:strRef>
          </c:cat>
          <c:val>
            <c:numRef>
              <c:f>testing!$E$30:$E$33</c:f>
              <c:numCache>
                <c:formatCode>General</c:formatCode>
                <c:ptCount val="4"/>
                <c:pt idx="0">
                  <c:v>38.9</c:v>
                </c:pt>
                <c:pt idx="1">
                  <c:v>67.8</c:v>
                </c:pt>
                <c:pt idx="2">
                  <c:v>76.900000000000006</c:v>
                </c:pt>
                <c:pt idx="3">
                  <c:v>81.300000000000011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A0-4D7B-BBDD-95D2114A6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Shear stress,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testing!$C$46</c:f>
              <c:strCache>
                <c:ptCount val="1"/>
                <c:pt idx="0">
                  <c:v>Break 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testing!$B$47:$B$50</c:f>
              <c:strCache>
                <c:ptCount val="4"/>
                <c:pt idx="0">
                  <c:v>High Tough</c:v>
                </c:pt>
                <c:pt idx="1">
                  <c:v>ST. 20'</c:v>
                </c:pt>
                <c:pt idx="2">
                  <c:v>ABS 20'</c:v>
                </c:pt>
                <c:pt idx="3">
                  <c:v>PA 20'</c:v>
                </c:pt>
              </c:strCache>
            </c:strRef>
          </c:cat>
          <c:val>
            <c:numRef>
              <c:f>testing!$C$47:$C$50</c:f>
              <c:numCache>
                <c:formatCode>General</c:formatCode>
                <c:ptCount val="4"/>
                <c:pt idx="0">
                  <c:v>85.6</c:v>
                </c:pt>
                <c:pt idx="1">
                  <c:v>99</c:v>
                </c:pt>
                <c:pt idx="2">
                  <c:v>129.80000000000001</c:v>
                </c:pt>
                <c:pt idx="3">
                  <c:v>120.6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5-46E9-936F-F0FF8C05C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 break [kJ/m</a:t>
            </a:r>
            <a:r>
              <a:rPr lang="hu-HU" sz="1400" b="0" i="0" u="none" strike="noStrike" baseline="0">
                <a:effectLst/>
              </a:rPr>
              <a:t>²</a:t>
            </a:r>
            <a:r>
              <a:rPr lang="hu-HU"/>
              <a:t>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testing!$E$180</c:f>
              <c:strCache>
                <c:ptCount val="1"/>
                <c:pt idx="0">
                  <c:v>kJ/m²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testing!$B$181:$B$184</c:f>
              <c:strCache>
                <c:ptCount val="4"/>
                <c:pt idx="0">
                  <c:v>High Tough</c:v>
                </c:pt>
                <c:pt idx="1">
                  <c:v>ST. 20'</c:v>
                </c:pt>
                <c:pt idx="2">
                  <c:v>ABS 20'</c:v>
                </c:pt>
                <c:pt idx="3">
                  <c:v>PA 20'</c:v>
                </c:pt>
              </c:strCache>
            </c:strRef>
          </c:cat>
          <c:val>
            <c:numRef>
              <c:f>testing!$E$181:$E$184</c:f>
              <c:numCache>
                <c:formatCode>0.0</c:formatCode>
                <c:ptCount val="4"/>
                <c:pt idx="0">
                  <c:v>2.9123437500000002</c:v>
                </c:pt>
                <c:pt idx="1">
                  <c:v>4.4451562500000001</c:v>
                </c:pt>
                <c:pt idx="2">
                  <c:v>0</c:v>
                </c:pt>
                <c:pt idx="3">
                  <c:v>0.91968749999999999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5-4473-BE51-E18A9CA22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Torque</a:t>
            </a:r>
            <a:r>
              <a:rPr lang="hu-HU" baseline="0"/>
              <a:t> test (Nm)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testing!$C$153</c:f>
              <c:strCache>
                <c:ptCount val="1"/>
                <c:pt idx="0">
                  <c:v>Load at 90°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testing!$B$154:$B$157</c:f>
              <c:strCache>
                <c:ptCount val="4"/>
                <c:pt idx="0">
                  <c:v>High Tough</c:v>
                </c:pt>
                <c:pt idx="1">
                  <c:v>ST. 20'</c:v>
                </c:pt>
                <c:pt idx="2">
                  <c:v>ABS 20'</c:v>
                </c:pt>
                <c:pt idx="3">
                  <c:v>PA 20'</c:v>
                </c:pt>
              </c:strCache>
            </c:strRef>
          </c:cat>
          <c:val>
            <c:numRef>
              <c:f>testing!$C$154:$C$157</c:f>
              <c:numCache>
                <c:formatCode>General</c:formatCode>
                <c:ptCount val="4"/>
                <c:pt idx="0">
                  <c:v>0.7</c:v>
                </c:pt>
                <c:pt idx="2">
                  <c:v>1.5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6-4D72-9176-047D455A031D}"/>
            </c:ext>
          </c:extLst>
        </c:ser>
        <c:ser>
          <c:idx val="1"/>
          <c:order val="1"/>
          <c:tx>
            <c:strRef>
              <c:f>testing!$D$153</c:f>
              <c:strCache>
                <c:ptCount val="1"/>
                <c:pt idx="0">
                  <c:v>Max Nm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testing!$B$154:$B$157</c:f>
              <c:strCache>
                <c:ptCount val="4"/>
                <c:pt idx="0">
                  <c:v>High Tough</c:v>
                </c:pt>
                <c:pt idx="1">
                  <c:v>ST. 20'</c:v>
                </c:pt>
                <c:pt idx="2">
                  <c:v>ABS 20'</c:v>
                </c:pt>
                <c:pt idx="3">
                  <c:v>PA 20'</c:v>
                </c:pt>
              </c:strCache>
            </c:strRef>
          </c:cat>
          <c:val>
            <c:numRef>
              <c:f>testing!$D$154:$D$157</c:f>
              <c:numCache>
                <c:formatCode>General</c:formatCode>
                <c:ptCount val="4"/>
                <c:pt idx="0">
                  <c:v>1</c:v>
                </c:pt>
                <c:pt idx="1">
                  <c:v>0.7</c:v>
                </c:pt>
                <c:pt idx="2">
                  <c:v>1.7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B6-4D72-9176-047D455A0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4416"/>
        <c:axId val="1003934832"/>
      </c:barChart>
      <c:catAx>
        <c:axId val="100393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832"/>
        <c:crosses val="autoZero"/>
        <c:auto val="1"/>
        <c:lblAlgn val="ctr"/>
        <c:lblOffset val="100"/>
        <c:noMultiLvlLbl val="0"/>
      </c:catAx>
      <c:valAx>
        <c:axId val="100393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testing!$B$107</c:f>
              <c:strCache>
                <c:ptCount val="1"/>
                <c:pt idx="0">
                  <c:v>High Tough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testing!$C$106:$N$106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testing!$C$107:$N$107</c:f>
              <c:numCache>
                <c:formatCode>General</c:formatCode>
                <c:ptCount val="12"/>
                <c:pt idx="0">
                  <c:v>1.24</c:v>
                </c:pt>
                <c:pt idx="1">
                  <c:v>2.15</c:v>
                </c:pt>
                <c:pt idx="2">
                  <c:v>2.57</c:v>
                </c:pt>
                <c:pt idx="3">
                  <c:v>3.89</c:v>
                </c:pt>
                <c:pt idx="4">
                  <c:v>5.5</c:v>
                </c:pt>
                <c:pt idx="5">
                  <c:v>7</c:v>
                </c:pt>
                <c:pt idx="6">
                  <c:v>10.94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37-4757-A1DE-8065D447473A}"/>
            </c:ext>
          </c:extLst>
        </c:ser>
        <c:ser>
          <c:idx val="3"/>
          <c:order val="1"/>
          <c:tx>
            <c:strRef>
              <c:f>testing!$B$108</c:f>
              <c:strCache>
                <c:ptCount val="1"/>
                <c:pt idx="0">
                  <c:v>ST. 20'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testing!$C$106:$N$106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testing!$C$108:$N$108</c:f>
              <c:numCache>
                <c:formatCode>General</c:formatCode>
                <c:ptCount val="12"/>
                <c:pt idx="0">
                  <c:v>0.27</c:v>
                </c:pt>
                <c:pt idx="1">
                  <c:v>0.31</c:v>
                </c:pt>
                <c:pt idx="2">
                  <c:v>0.31</c:v>
                </c:pt>
                <c:pt idx="3">
                  <c:v>0.59</c:v>
                </c:pt>
                <c:pt idx="4">
                  <c:v>0.64</c:v>
                </c:pt>
                <c:pt idx="5">
                  <c:v>0.65</c:v>
                </c:pt>
                <c:pt idx="6">
                  <c:v>1.18</c:v>
                </c:pt>
                <c:pt idx="7">
                  <c:v>1.25</c:v>
                </c:pt>
                <c:pt idx="8">
                  <c:v>1.28</c:v>
                </c:pt>
                <c:pt idx="9">
                  <c:v>2.54</c:v>
                </c:pt>
                <c:pt idx="10">
                  <c:v>2.75</c:v>
                </c:pt>
                <c:pt idx="11">
                  <c:v>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37-4757-A1DE-8065D447473A}"/>
            </c:ext>
          </c:extLst>
        </c:ser>
        <c:ser>
          <c:idx val="4"/>
          <c:order val="2"/>
          <c:tx>
            <c:strRef>
              <c:f>testing!$B$109</c:f>
              <c:strCache>
                <c:ptCount val="1"/>
                <c:pt idx="0">
                  <c:v>ABS 20'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testing!$C$106:$N$106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testing!$C$109:$N$109</c:f>
              <c:numCache>
                <c:formatCode>General</c:formatCode>
                <c:ptCount val="12"/>
                <c:pt idx="0">
                  <c:v>0.46</c:v>
                </c:pt>
                <c:pt idx="1">
                  <c:v>0.53</c:v>
                </c:pt>
                <c:pt idx="2">
                  <c:v>0.54</c:v>
                </c:pt>
                <c:pt idx="3">
                  <c:v>1.01</c:v>
                </c:pt>
                <c:pt idx="4">
                  <c:v>1.1000000000000001</c:v>
                </c:pt>
                <c:pt idx="5">
                  <c:v>1.1200000000000001</c:v>
                </c:pt>
                <c:pt idx="6">
                  <c:v>1.83</c:v>
                </c:pt>
                <c:pt idx="7">
                  <c:v>1.98</c:v>
                </c:pt>
                <c:pt idx="8">
                  <c:v>2.0299999999999998</c:v>
                </c:pt>
                <c:pt idx="9">
                  <c:v>3.62</c:v>
                </c:pt>
                <c:pt idx="10">
                  <c:v>4.1900000000000004</c:v>
                </c:pt>
                <c:pt idx="11">
                  <c:v>4.4800000000000004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25-4D62-A80C-A7D0AFD2E0E3}"/>
            </c:ext>
          </c:extLst>
        </c:ser>
        <c:ser>
          <c:idx val="5"/>
          <c:order val="3"/>
          <c:tx>
            <c:strRef>
              <c:f>testing!$B$110</c:f>
              <c:strCache>
                <c:ptCount val="1"/>
                <c:pt idx="0">
                  <c:v>PA 20'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testing!$C$106:$N$106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testing!$C$110:$N$110</c:f>
              <c:numCache>
                <c:formatCode>General</c:formatCode>
                <c:ptCount val="12"/>
                <c:pt idx="0">
                  <c:v>0.66</c:v>
                </c:pt>
                <c:pt idx="1">
                  <c:v>0.74</c:v>
                </c:pt>
                <c:pt idx="2">
                  <c:v>0.76</c:v>
                </c:pt>
                <c:pt idx="3">
                  <c:v>1.19</c:v>
                </c:pt>
                <c:pt idx="4">
                  <c:v>1.26</c:v>
                </c:pt>
                <c:pt idx="5">
                  <c:v>1.28</c:v>
                </c:pt>
                <c:pt idx="6">
                  <c:v>1.9</c:v>
                </c:pt>
                <c:pt idx="7">
                  <c:v>2.0299999999999998</c:v>
                </c:pt>
                <c:pt idx="8">
                  <c:v>2.06</c:v>
                </c:pt>
                <c:pt idx="9">
                  <c:v>3.44</c:v>
                </c:pt>
                <c:pt idx="10">
                  <c:v>3.76</c:v>
                </c:pt>
                <c:pt idx="11">
                  <c:v>3.91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25-4D62-A80C-A7D0AFD2E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(mm) after 30 sec.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testing!$C$78</c:f>
              <c:strCache>
                <c:ptCount val="1"/>
                <c:pt idx="0">
                  <c:v>1.25kg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testing!$B$79:$B$82</c:f>
              <c:strCache>
                <c:ptCount val="4"/>
                <c:pt idx="0">
                  <c:v>High Tough</c:v>
                </c:pt>
                <c:pt idx="1">
                  <c:v>ST. 20'</c:v>
                </c:pt>
                <c:pt idx="2">
                  <c:v>ABS 20'</c:v>
                </c:pt>
                <c:pt idx="3">
                  <c:v>PA 20'</c:v>
                </c:pt>
              </c:strCache>
            </c:strRef>
          </c:cat>
          <c:val>
            <c:numRef>
              <c:f>testing!$C$79:$C$82</c:f>
              <c:numCache>
                <c:formatCode>General</c:formatCode>
                <c:ptCount val="4"/>
                <c:pt idx="0">
                  <c:v>2.15</c:v>
                </c:pt>
                <c:pt idx="1">
                  <c:v>0.31</c:v>
                </c:pt>
                <c:pt idx="2">
                  <c:v>0.53</c:v>
                </c:pt>
                <c:pt idx="3">
                  <c:v>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8-464B-B8FF-60C7B95326EE}"/>
            </c:ext>
          </c:extLst>
        </c:ser>
        <c:ser>
          <c:idx val="1"/>
          <c:order val="1"/>
          <c:tx>
            <c:strRef>
              <c:f>testing!$D$78</c:f>
              <c:strCache>
                <c:ptCount val="1"/>
                <c:pt idx="0">
                  <c:v>2.5kg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testing!$B$79:$B$82</c:f>
              <c:strCache>
                <c:ptCount val="4"/>
                <c:pt idx="0">
                  <c:v>High Tough</c:v>
                </c:pt>
                <c:pt idx="1">
                  <c:v>ST. 20'</c:v>
                </c:pt>
                <c:pt idx="2">
                  <c:v>ABS 20'</c:v>
                </c:pt>
                <c:pt idx="3">
                  <c:v>PA 20'</c:v>
                </c:pt>
              </c:strCache>
            </c:strRef>
          </c:cat>
          <c:val>
            <c:numRef>
              <c:f>testing!$D$79:$D$82</c:f>
              <c:numCache>
                <c:formatCode>General</c:formatCode>
                <c:ptCount val="4"/>
                <c:pt idx="0">
                  <c:v>5.5</c:v>
                </c:pt>
                <c:pt idx="1">
                  <c:v>0.64</c:v>
                </c:pt>
                <c:pt idx="2">
                  <c:v>1.1000000000000001</c:v>
                </c:pt>
                <c:pt idx="3">
                  <c:v>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98-464B-B8FF-60C7B95326EE}"/>
            </c:ext>
          </c:extLst>
        </c:ser>
        <c:ser>
          <c:idx val="2"/>
          <c:order val="2"/>
          <c:tx>
            <c:strRef>
              <c:f>testing!$E$78</c:f>
              <c:strCache>
                <c:ptCount val="1"/>
                <c:pt idx="0">
                  <c:v>5kg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testing!$B$79:$B$82</c:f>
              <c:strCache>
                <c:ptCount val="4"/>
                <c:pt idx="0">
                  <c:v>High Tough</c:v>
                </c:pt>
                <c:pt idx="1">
                  <c:v>ST. 20'</c:v>
                </c:pt>
                <c:pt idx="2">
                  <c:v>ABS 20'</c:v>
                </c:pt>
                <c:pt idx="3">
                  <c:v>PA 20'</c:v>
                </c:pt>
              </c:strCache>
            </c:strRef>
          </c:cat>
          <c:val>
            <c:numRef>
              <c:f>testing!$E$79:$E$82</c:f>
              <c:numCache>
                <c:formatCode>General</c:formatCode>
                <c:ptCount val="4"/>
                <c:pt idx="0">
                  <c:v>0</c:v>
                </c:pt>
                <c:pt idx="1">
                  <c:v>1.25</c:v>
                </c:pt>
                <c:pt idx="2">
                  <c:v>1.98</c:v>
                </c:pt>
                <c:pt idx="3">
                  <c:v>2.0299999999999998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98-464B-B8FF-60C7B95326EE}"/>
            </c:ext>
          </c:extLst>
        </c:ser>
        <c:ser>
          <c:idx val="3"/>
          <c:order val="3"/>
          <c:tx>
            <c:strRef>
              <c:f>testing!$F$78</c:f>
              <c:strCache>
                <c:ptCount val="1"/>
                <c:pt idx="0">
                  <c:v>10kg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testing!$B$79:$B$82</c:f>
              <c:strCache>
                <c:ptCount val="4"/>
                <c:pt idx="0">
                  <c:v>High Tough</c:v>
                </c:pt>
                <c:pt idx="1">
                  <c:v>ST. 20'</c:v>
                </c:pt>
                <c:pt idx="2">
                  <c:v>ABS 20'</c:v>
                </c:pt>
                <c:pt idx="3">
                  <c:v>PA 20'</c:v>
                </c:pt>
              </c:strCache>
            </c:strRef>
          </c:cat>
          <c:val>
            <c:numRef>
              <c:f>testing!$F$79:$F$82</c:f>
              <c:numCache>
                <c:formatCode>General</c:formatCode>
                <c:ptCount val="4"/>
                <c:pt idx="0">
                  <c:v>0</c:v>
                </c:pt>
                <c:pt idx="1">
                  <c:v>2.75</c:v>
                </c:pt>
                <c:pt idx="2">
                  <c:v>4.1900000000000004</c:v>
                </c:pt>
                <c:pt idx="3">
                  <c:v>3.76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98-464B-B8FF-60C7B9532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1011520"/>
        <c:axId val="1571013920"/>
      </c:barChart>
      <c:catAx>
        <c:axId val="157101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571013920"/>
        <c:crosses val="autoZero"/>
        <c:auto val="1"/>
        <c:lblAlgn val="ctr"/>
        <c:lblOffset val="100"/>
        <c:noMultiLvlLbl val="0"/>
      </c:catAx>
      <c:valAx>
        <c:axId val="157101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57101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Size in %</a:t>
            </a:r>
            <a:r>
              <a:rPr lang="hu-HU" baseline="0"/>
              <a:t> relative to designed dimension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shrinking!$B$18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shrinking!$C$17:$E$17</c:f>
              <c:strCache>
                <c:ptCount val="3"/>
                <c:pt idx="0">
                  <c:v>Standard</c:v>
                </c:pt>
                <c:pt idx="1">
                  <c:v>ABS-Like</c:v>
                </c:pt>
                <c:pt idx="2">
                  <c:v>PA-Like</c:v>
                </c:pt>
              </c:strCache>
            </c:strRef>
          </c:cat>
          <c:val>
            <c:numRef>
              <c:f>shrinking!$C$18:$E$18</c:f>
              <c:numCache>
                <c:formatCode>0.0%</c:formatCode>
                <c:ptCount val="3"/>
                <c:pt idx="0">
                  <c:v>0.99472500000000008</c:v>
                </c:pt>
                <c:pt idx="1">
                  <c:v>1.0026625</c:v>
                </c:pt>
                <c:pt idx="2">
                  <c:v>0.99573750000000005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B-4DCB-9358-4339964A647D}"/>
            </c:ext>
          </c:extLst>
        </c:ser>
        <c:ser>
          <c:idx val="1"/>
          <c:order val="1"/>
          <c:tx>
            <c:strRef>
              <c:f>shrinking!$B$19</c:f>
              <c:strCache>
                <c:ptCount val="1"/>
                <c:pt idx="0">
                  <c:v>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shrinking!$C$17:$E$17</c:f>
              <c:strCache>
                <c:ptCount val="3"/>
                <c:pt idx="0">
                  <c:v>Standard</c:v>
                </c:pt>
                <c:pt idx="1">
                  <c:v>ABS-Like</c:v>
                </c:pt>
                <c:pt idx="2">
                  <c:v>PA-Like</c:v>
                </c:pt>
              </c:strCache>
            </c:strRef>
          </c:cat>
          <c:val>
            <c:numRef>
              <c:f>shrinking!$C$19:$E$19</c:f>
              <c:numCache>
                <c:formatCode>0.0%</c:formatCode>
                <c:ptCount val="3"/>
                <c:pt idx="0">
                  <c:v>0.99832500000000002</c:v>
                </c:pt>
                <c:pt idx="1">
                  <c:v>1.0018499999999999</c:v>
                </c:pt>
                <c:pt idx="2">
                  <c:v>0.99797499999999995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0B-4DCB-9358-4339964A647D}"/>
            </c:ext>
          </c:extLst>
        </c:ser>
        <c:ser>
          <c:idx val="2"/>
          <c:order val="2"/>
          <c:tx>
            <c:strRef>
              <c:f>shrinking!$B$20</c:f>
              <c:strCache>
                <c:ptCount val="1"/>
                <c:pt idx="0">
                  <c:v>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shrinking!$C$17:$E$17</c:f>
              <c:strCache>
                <c:ptCount val="3"/>
                <c:pt idx="0">
                  <c:v>Standard</c:v>
                </c:pt>
                <c:pt idx="1">
                  <c:v>ABS-Like</c:v>
                </c:pt>
                <c:pt idx="2">
                  <c:v>PA-Like</c:v>
                </c:pt>
              </c:strCache>
            </c:strRef>
          </c:cat>
          <c:val>
            <c:numRef>
              <c:f>shrinking!$C$20:$E$20</c:f>
              <c:numCache>
                <c:formatCode>0.0%</c:formatCode>
                <c:ptCount val="3"/>
                <c:pt idx="0">
                  <c:v>0.99681666666666668</c:v>
                </c:pt>
                <c:pt idx="1">
                  <c:v>1.0011166666666667</c:v>
                </c:pt>
                <c:pt idx="2">
                  <c:v>0.99586666666666668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0B-4DCB-9358-4339964A6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86144"/>
        <c:axId val="14788064"/>
      </c:barChart>
      <c:catAx>
        <c:axId val="1478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4788064"/>
        <c:crosses val="autoZero"/>
        <c:auto val="1"/>
        <c:lblAlgn val="ctr"/>
        <c:lblOffset val="100"/>
        <c:noMultiLvlLbl val="0"/>
      </c:catAx>
      <c:valAx>
        <c:axId val="1478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478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13" Type="http://schemas.openxmlformats.org/officeDocument/2006/relationships/image" Target="../media/image7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12" Type="http://schemas.openxmlformats.org/officeDocument/2006/relationships/image" Target="../media/image6.png"/><Relationship Id="rId2" Type="http://schemas.openxmlformats.org/officeDocument/2006/relationships/chart" Target="../charts/chart2.xml"/><Relationship Id="rId16" Type="http://schemas.openxmlformats.org/officeDocument/2006/relationships/image" Target="../media/image9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5.png"/><Relationship Id="rId5" Type="http://schemas.openxmlformats.org/officeDocument/2006/relationships/chart" Target="../charts/chart5.xml"/><Relationship Id="rId15" Type="http://schemas.openxmlformats.org/officeDocument/2006/relationships/chart" Target="../charts/chart7.xml"/><Relationship Id="rId10" Type="http://schemas.openxmlformats.org/officeDocument/2006/relationships/image" Target="../media/image4.png"/><Relationship Id="rId4" Type="http://schemas.openxmlformats.org/officeDocument/2006/relationships/chart" Target="../charts/chart4.xml"/><Relationship Id="rId9" Type="http://schemas.openxmlformats.org/officeDocument/2006/relationships/image" Target="../media/image3.png"/><Relationship Id="rId14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30884</xdr:colOff>
      <xdr:row>15</xdr:row>
      <xdr:rowOff>172098</xdr:rowOff>
    </xdr:from>
    <xdr:to>
      <xdr:col>14</xdr:col>
      <xdr:colOff>32183</xdr:colOff>
      <xdr:row>40</xdr:row>
      <xdr:rowOff>165820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7919DD-8D86-4900-BF8F-D752EEB940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150234</xdr:colOff>
      <xdr:row>15</xdr:row>
      <xdr:rowOff>166688</xdr:rowOff>
    </xdr:from>
    <xdr:to>
      <xdr:col>20</xdr:col>
      <xdr:colOff>105353</xdr:colOff>
      <xdr:row>40</xdr:row>
      <xdr:rowOff>166688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9DDE674-FA7A-4E07-B1E1-BA5A55B368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11673</xdr:colOff>
      <xdr:row>43</xdr:row>
      <xdr:rowOff>119063</xdr:rowOff>
    </xdr:from>
    <xdr:to>
      <xdr:col>14</xdr:col>
      <xdr:colOff>2053</xdr:colOff>
      <xdr:row>69</xdr:row>
      <xdr:rowOff>50425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EF7C210-327F-4A06-B846-2B80C23E05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640669</xdr:colOff>
      <xdr:row>178</xdr:row>
      <xdr:rowOff>171110</xdr:rowOff>
    </xdr:from>
    <xdr:to>
      <xdr:col>13</xdr:col>
      <xdr:colOff>165780</xdr:colOff>
      <xdr:row>201</xdr:row>
      <xdr:rowOff>40823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36CA4A5-2B0E-4A55-AF1F-AFF268D5CC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607096</xdr:colOff>
      <xdr:row>148</xdr:row>
      <xdr:rowOff>187877</xdr:rowOff>
    </xdr:from>
    <xdr:to>
      <xdr:col>14</xdr:col>
      <xdr:colOff>92682</xdr:colOff>
      <xdr:row>173</xdr:row>
      <xdr:rowOff>171904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BBEF65A-EA7F-49FA-B315-D72DEE607E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59529</xdr:colOff>
      <xdr:row>111</xdr:row>
      <xdr:rowOff>28575</xdr:rowOff>
    </xdr:from>
    <xdr:to>
      <xdr:col>14</xdr:col>
      <xdr:colOff>523874</xdr:colOff>
      <xdr:row>141</xdr:row>
      <xdr:rowOff>12701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32E8E5EC-57DF-44FF-918E-513C928FA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3</xdr:col>
      <xdr:colOff>504204</xdr:colOff>
      <xdr:row>2</xdr:row>
      <xdr:rowOff>74543</xdr:rowOff>
    </xdr:from>
    <xdr:to>
      <xdr:col>5</xdr:col>
      <xdr:colOff>345256</xdr:colOff>
      <xdr:row>13</xdr:row>
      <xdr:rowOff>10491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767AE8F-2096-4227-A3BD-7998479BD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4356" y="455543"/>
          <a:ext cx="1447878" cy="2031448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88</xdr:row>
      <xdr:rowOff>123825</xdr:rowOff>
    </xdr:from>
    <xdr:to>
      <xdr:col>5</xdr:col>
      <xdr:colOff>36512</xdr:colOff>
      <xdr:row>97</xdr:row>
      <xdr:rowOff>109912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0FC7DFC-FADC-4475-A377-A85B7B950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24107775"/>
          <a:ext cx="3332162" cy="1700587"/>
        </a:xfrm>
        <a:prstGeom prst="rect">
          <a:avLst/>
        </a:prstGeom>
      </xdr:spPr>
    </xdr:pic>
    <xdr:clientData/>
  </xdr:twoCellAnchor>
  <xdr:twoCellAnchor editAs="oneCell">
    <xdr:from>
      <xdr:col>1</xdr:col>
      <xdr:colOff>708025</xdr:colOff>
      <xdr:row>160</xdr:row>
      <xdr:rowOff>4763</xdr:rowOff>
    </xdr:from>
    <xdr:to>
      <xdr:col>3</xdr:col>
      <xdr:colOff>278481</xdr:colOff>
      <xdr:row>171</xdr:row>
      <xdr:rowOff>63500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2122C1-51AE-4B0E-BB2B-A0DD0349E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100" y="38523863"/>
          <a:ext cx="1237331" cy="2154237"/>
        </a:xfrm>
        <a:prstGeom prst="rect">
          <a:avLst/>
        </a:prstGeom>
      </xdr:spPr>
    </xdr:pic>
    <xdr:clientData/>
  </xdr:twoCellAnchor>
  <xdr:twoCellAnchor editAs="oneCell">
    <xdr:from>
      <xdr:col>1</xdr:col>
      <xdr:colOff>298450</xdr:colOff>
      <xdr:row>53</xdr:row>
      <xdr:rowOff>73025</xdr:rowOff>
    </xdr:from>
    <xdr:to>
      <xdr:col>3</xdr:col>
      <xdr:colOff>298450</xdr:colOff>
      <xdr:row>66</xdr:row>
      <xdr:rowOff>133073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D946932A-EC2A-4092-8F02-6BC412C46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525" y="16979900"/>
          <a:ext cx="1666875" cy="2536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187</xdr:row>
      <xdr:rowOff>6348</xdr:rowOff>
    </xdr:from>
    <xdr:to>
      <xdr:col>3</xdr:col>
      <xdr:colOff>500062</xdr:colOff>
      <xdr:row>199</xdr:row>
      <xdr:rowOff>186465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85C97CF-874B-46B4-83B1-5ADD3DC53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449" y="44078523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213</xdr:row>
      <xdr:rowOff>146050</xdr:rowOff>
    </xdr:from>
    <xdr:to>
      <xdr:col>3</xdr:col>
      <xdr:colOff>538163</xdr:colOff>
      <xdr:row>220</xdr:row>
      <xdr:rowOff>3096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71EC9D5-242B-4B14-A47D-15A743A9E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49199800"/>
          <a:ext cx="2246313" cy="1190546"/>
        </a:xfrm>
        <a:prstGeom prst="rect">
          <a:avLst/>
        </a:prstGeom>
      </xdr:spPr>
    </xdr:pic>
    <xdr:clientData/>
  </xdr:twoCellAnchor>
  <xdr:twoCellAnchor editAs="oneCell">
    <xdr:from>
      <xdr:col>7</xdr:col>
      <xdr:colOff>457200</xdr:colOff>
      <xdr:row>18</xdr:row>
      <xdr:rowOff>0</xdr:rowOff>
    </xdr:from>
    <xdr:to>
      <xdr:col>9</xdr:col>
      <xdr:colOff>390525</xdr:colOff>
      <xdr:row>22</xdr:row>
      <xdr:rowOff>119042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A61C9B1-B949-E61E-CBD6-6D8CC2AA7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9675" y="9115425"/>
          <a:ext cx="1304925" cy="889325"/>
        </a:xfrm>
        <a:prstGeom prst="rect">
          <a:avLst/>
        </a:prstGeom>
      </xdr:spPr>
    </xdr:pic>
    <xdr:clientData/>
  </xdr:twoCellAnchor>
  <xdr:twoCellAnchor editAs="oneCell">
    <xdr:from>
      <xdr:col>14</xdr:col>
      <xdr:colOff>664036</xdr:colOff>
      <xdr:row>18</xdr:row>
      <xdr:rowOff>0</xdr:rowOff>
    </xdr:from>
    <xdr:to>
      <xdr:col>15</xdr:col>
      <xdr:colOff>714375</xdr:colOff>
      <xdr:row>25</xdr:row>
      <xdr:rowOff>35025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2FC2669-7C4D-DAC3-6FB4-F0CDA7A9A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7986" y="9115425"/>
          <a:ext cx="879014" cy="1378051"/>
        </a:xfrm>
        <a:prstGeom prst="rect">
          <a:avLst/>
        </a:prstGeom>
      </xdr:spPr>
    </xdr:pic>
    <xdr:clientData/>
  </xdr:twoCellAnchor>
  <xdr:twoCellAnchor>
    <xdr:from>
      <xdr:col>7</xdr:col>
      <xdr:colOff>209550</xdr:colOff>
      <xdr:row>76</xdr:row>
      <xdr:rowOff>128586</xdr:rowOff>
    </xdr:from>
    <xdr:to>
      <xdr:col>17</xdr:col>
      <xdr:colOff>190500</xdr:colOff>
      <xdr:row>97</xdr:row>
      <xdr:rowOff>161924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8FD8FD6-6E90-C2A4-0B2D-C50CCC7210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oneCellAnchor>
    <xdr:from>
      <xdr:col>1</xdr:col>
      <xdr:colOff>759513</xdr:colOff>
      <xdr:row>126</xdr:row>
      <xdr:rowOff>142875</xdr:rowOff>
    </xdr:from>
    <xdr:ext cx="7619778" cy="593304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FA6FAA8-F60B-4380-B602-587997EC8982}"/>
            </a:ext>
          </a:extLst>
        </xdr:cNvPr>
        <xdr:cNvSpPr/>
      </xdr:nvSpPr>
      <xdr:spPr>
        <a:xfrm>
          <a:off x="974861" y="25222614"/>
          <a:ext cx="7619778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32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1,25 kg            2.5</a:t>
          </a:r>
          <a:r>
            <a:rPr lang="hu-HU" sz="32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              5 kg             10 kg</a:t>
          </a:r>
          <a:endParaRPr lang="en-US" sz="32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 editAs="oneCell">
    <xdr:from>
      <xdr:col>7</xdr:col>
      <xdr:colOff>16565</xdr:colOff>
      <xdr:row>238</xdr:row>
      <xdr:rowOff>57978</xdr:rowOff>
    </xdr:from>
    <xdr:to>
      <xdr:col>9</xdr:col>
      <xdr:colOff>470853</xdr:colOff>
      <xdr:row>247</xdr:row>
      <xdr:rowOff>145767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403B371-6487-417E-AFA1-FA04D7C3A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2304" y="45628891"/>
          <a:ext cx="1829201" cy="18188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142874</xdr:colOff>
      <xdr:row>14</xdr:row>
      <xdr:rowOff>33337</xdr:rowOff>
    </xdr:from>
    <xdr:to>
      <xdr:col>15</xdr:col>
      <xdr:colOff>219074</xdr:colOff>
      <xdr:row>33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E6E4DE-1111-843D-554A-FD4D6E1937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685800</xdr:colOff>
      <xdr:row>20</xdr:row>
      <xdr:rowOff>66675</xdr:rowOff>
    </xdr:from>
    <xdr:to>
      <xdr:col>15</xdr:col>
      <xdr:colOff>57150</xdr:colOff>
      <xdr:row>20</xdr:row>
      <xdr:rowOff>66675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DB0ED7C6-0FE6-C13D-E25F-7E0148CE319E}"/>
            </a:ext>
          </a:extLst>
        </xdr:cNvPr>
        <xdr:cNvCxnSpPr/>
      </xdr:nvCxnSpPr>
      <xdr:spPr>
        <a:xfrm>
          <a:off x="5343525" y="5153025"/>
          <a:ext cx="5229225" cy="0"/>
        </a:xfrm>
        <a:prstGeom prst="line">
          <a:avLst/>
        </a:prstGeom>
        <a:ln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390124</xdr:colOff>
      <xdr:row>20</xdr:row>
      <xdr:rowOff>108858</xdr:rowOff>
    </xdr:from>
    <xdr:to>
      <xdr:col>4</xdr:col>
      <xdr:colOff>28575</xdr:colOff>
      <xdr:row>30</xdr:row>
      <xdr:rowOff>22712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514B708-1B93-8E35-165E-F576475EF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624" y="5195208"/>
          <a:ext cx="1829201" cy="1818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B4F18-F8C4-43B2-99AF-5E6820AC37F0}">
  <dimension ref="A2:S245"/>
  <sheetViews>
    <sheetView tabSelected="1" zoomScale="115" zoomScaleNormal="115" workbookViewId="0">
      <selection activeCell="B10" sqref="B10"/>
    </sheetView>
  </sheetViews>
  <sheetFormatPr defaultRowHeight="15" x14ac:dyDescent="0.25"/>
  <cols>
    <col min="1" max="1" width="3.28515625" customWidth="1"/>
    <col min="2" max="2" width="11.42578125" customWidth="1"/>
    <col min="3" max="3" width="13.5703125" customWidth="1"/>
    <col min="4" max="4" width="10.7109375" bestFit="1" customWidth="1"/>
    <col min="5" max="5" width="13.42578125" bestFit="1" customWidth="1"/>
    <col min="6" max="6" width="7.28515625" customWidth="1"/>
    <col min="7" max="7" width="8" customWidth="1"/>
    <col min="8" max="8" width="9.5703125" bestFit="1" customWidth="1"/>
    <col min="9" max="9" width="11" bestFit="1" customWidth="1"/>
    <col min="10" max="10" width="8" bestFit="1" customWidth="1"/>
    <col min="11" max="11" width="11" bestFit="1" customWidth="1"/>
    <col min="12" max="12" width="8" bestFit="1" customWidth="1"/>
    <col min="13" max="13" width="9.5703125" bestFit="1" customWidth="1"/>
    <col min="14" max="14" width="9.285156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2" spans="1:13" x14ac:dyDescent="0.25">
      <c r="A2" s="19"/>
      <c r="B2" s="19" t="s">
        <v>82</v>
      </c>
    </row>
    <row r="3" spans="1:13" x14ac:dyDescent="0.25">
      <c r="A3" s="19"/>
      <c r="B3" s="19"/>
      <c r="M3" s="19"/>
    </row>
    <row r="5" spans="1:13" x14ac:dyDescent="0.25">
      <c r="B5" t="s">
        <v>83</v>
      </c>
    </row>
    <row r="6" spans="1:13" x14ac:dyDescent="0.25">
      <c r="B6" s="44" t="s">
        <v>84</v>
      </c>
    </row>
    <row r="17" spans="2:19" ht="15.75" thickBot="1" x14ac:dyDescent="0.3">
      <c r="B17" t="s">
        <v>25</v>
      </c>
      <c r="S17" s="33"/>
    </row>
    <row r="18" spans="2:19" ht="15.75" thickBot="1" x14ac:dyDescent="0.3">
      <c r="B18" s="20"/>
      <c r="C18" s="34" t="s">
        <v>26</v>
      </c>
      <c r="D18" s="35" t="s">
        <v>27</v>
      </c>
      <c r="E18" s="36" t="s">
        <v>28</v>
      </c>
      <c r="F18" s="37" t="s">
        <v>29</v>
      </c>
      <c r="R18" s="19"/>
      <c r="S18" s="33"/>
    </row>
    <row r="19" spans="2:19" x14ac:dyDescent="0.25">
      <c r="B19" s="105" t="s">
        <v>85</v>
      </c>
      <c r="C19" s="14">
        <v>43.2</v>
      </c>
      <c r="D19" s="25">
        <v>42.6</v>
      </c>
      <c r="E19" s="41">
        <f t="shared" ref="E19" si="0">AVERAGE(C19:D19)</f>
        <v>42.900000000000006</v>
      </c>
      <c r="F19" s="38">
        <f t="shared" ref="F19" si="1">+E19*9.81/(1000000*0.004*0.004)</f>
        <v>26.303062500000006</v>
      </c>
      <c r="R19" s="19"/>
      <c r="S19" s="39"/>
    </row>
    <row r="20" spans="2:19" x14ac:dyDescent="0.25">
      <c r="B20" s="104" t="s">
        <v>67</v>
      </c>
      <c r="C20" s="32">
        <v>71</v>
      </c>
      <c r="D20" s="40">
        <v>66.2</v>
      </c>
      <c r="E20" s="41">
        <f t="shared" ref="E20:E22" si="2">AVERAGE(C20:D20)</f>
        <v>68.599999999999994</v>
      </c>
      <c r="F20" s="38">
        <f t="shared" ref="F20:F22" si="3">+E20*9.81/(1000000*0.004*0.004)</f>
        <v>42.060375000000001</v>
      </c>
      <c r="G20" s="107"/>
    </row>
    <row r="21" spans="2:19" x14ac:dyDescent="0.25">
      <c r="B21" s="104" t="s">
        <v>68</v>
      </c>
      <c r="C21" s="14">
        <v>80.599999999999994</v>
      </c>
      <c r="D21" s="25">
        <v>72.8</v>
      </c>
      <c r="E21" s="41">
        <f t="shared" si="2"/>
        <v>76.699999999999989</v>
      </c>
      <c r="F21" s="38">
        <f t="shared" si="3"/>
        <v>47.026687499999994</v>
      </c>
      <c r="G21" s="107"/>
    </row>
    <row r="22" spans="2:19" ht="15.75" thickBot="1" x14ac:dyDescent="0.3">
      <c r="B22" s="106" t="s">
        <v>69</v>
      </c>
      <c r="C22" s="16">
        <v>84.2</v>
      </c>
      <c r="D22" s="26">
        <v>89.6</v>
      </c>
      <c r="E22" s="42">
        <f t="shared" si="2"/>
        <v>86.9</v>
      </c>
      <c r="F22" s="38">
        <f t="shared" si="3"/>
        <v>53.280562500000009</v>
      </c>
      <c r="G22" s="107"/>
    </row>
    <row r="23" spans="2:19" x14ac:dyDescent="0.25">
      <c r="B23" t="s">
        <v>30</v>
      </c>
    </row>
    <row r="25" spans="2:19" x14ac:dyDescent="0.25">
      <c r="B25" s="43"/>
      <c r="M25" s="44"/>
    </row>
    <row r="26" spans="2:19" x14ac:dyDescent="0.25">
      <c r="B26" s="43"/>
      <c r="M26" s="44"/>
    </row>
    <row r="27" spans="2:19" x14ac:dyDescent="0.25">
      <c r="B27" s="43"/>
      <c r="M27" s="44"/>
    </row>
    <row r="28" spans="2:19" ht="15.75" thickBot="1" x14ac:dyDescent="0.3">
      <c r="B28" t="s">
        <v>31</v>
      </c>
      <c r="M28" s="44"/>
    </row>
    <row r="29" spans="2:19" ht="15.75" thickBot="1" x14ac:dyDescent="0.3">
      <c r="B29" s="20"/>
      <c r="C29" s="28" t="s">
        <v>26</v>
      </c>
      <c r="D29" s="24" t="s">
        <v>27</v>
      </c>
      <c r="E29" s="45" t="s">
        <v>32</v>
      </c>
      <c r="F29" s="37" t="s">
        <v>29</v>
      </c>
      <c r="M29" s="44"/>
    </row>
    <row r="30" spans="2:19" x14ac:dyDescent="0.25">
      <c r="B30" s="105" t="s">
        <v>85</v>
      </c>
      <c r="C30" s="14">
        <v>38.4</v>
      </c>
      <c r="D30" s="25">
        <v>39.4</v>
      </c>
      <c r="E30" s="41">
        <f t="shared" ref="E30:E33" si="4">AVERAGE(C30:D30)</f>
        <v>38.9</v>
      </c>
      <c r="F30" s="38">
        <f t="shared" ref="F30:F33" si="5">+E30*9.81/(1000000*0.004*0.004)</f>
        <v>23.850562499999999</v>
      </c>
      <c r="M30" s="44"/>
    </row>
    <row r="31" spans="2:19" x14ac:dyDescent="0.25">
      <c r="B31" s="104" t="s">
        <v>67</v>
      </c>
      <c r="C31" s="14">
        <v>60.6</v>
      </c>
      <c r="D31" s="25">
        <v>75</v>
      </c>
      <c r="E31" s="41">
        <f t="shared" si="4"/>
        <v>67.8</v>
      </c>
      <c r="F31" s="38">
        <f t="shared" si="5"/>
        <v>41.569875000000003</v>
      </c>
      <c r="G31" s="107"/>
      <c r="M31" s="44"/>
    </row>
    <row r="32" spans="2:19" x14ac:dyDescent="0.25">
      <c r="B32" s="104" t="s">
        <v>68</v>
      </c>
      <c r="C32" s="14">
        <v>75</v>
      </c>
      <c r="D32" s="25">
        <v>78.8</v>
      </c>
      <c r="E32" s="41">
        <f t="shared" si="4"/>
        <v>76.900000000000006</v>
      </c>
      <c r="F32" s="38">
        <f t="shared" si="5"/>
        <v>47.149312500000008</v>
      </c>
      <c r="G32" s="107"/>
      <c r="M32" s="44"/>
    </row>
    <row r="33" spans="2:13" ht="15.75" thickBot="1" x14ac:dyDescent="0.3">
      <c r="B33" s="106" t="s">
        <v>69</v>
      </c>
      <c r="C33" s="16">
        <v>82.2</v>
      </c>
      <c r="D33" s="26">
        <v>80.400000000000006</v>
      </c>
      <c r="E33" s="42">
        <f t="shared" si="4"/>
        <v>81.300000000000011</v>
      </c>
      <c r="F33" s="38">
        <f t="shared" si="5"/>
        <v>49.847062500000007</v>
      </c>
      <c r="G33" s="107"/>
      <c r="M33" s="44"/>
    </row>
    <row r="34" spans="2:13" x14ac:dyDescent="0.25">
      <c r="B34" t="s">
        <v>33</v>
      </c>
      <c r="M34" s="44"/>
    </row>
    <row r="35" spans="2:13" x14ac:dyDescent="0.25">
      <c r="B35" s="43"/>
      <c r="M35" s="44"/>
    </row>
    <row r="36" spans="2:13" x14ac:dyDescent="0.25">
      <c r="M36" s="44"/>
    </row>
    <row r="37" spans="2:13" x14ac:dyDescent="0.25">
      <c r="M37" s="44"/>
    </row>
    <row r="38" spans="2:13" x14ac:dyDescent="0.25">
      <c r="M38" s="44"/>
    </row>
    <row r="39" spans="2:13" x14ac:dyDescent="0.25">
      <c r="M39" s="44"/>
    </row>
    <row r="40" spans="2:13" x14ac:dyDescent="0.25">
      <c r="M40" s="44"/>
    </row>
    <row r="41" spans="2:13" x14ac:dyDescent="0.25">
      <c r="M41" s="44"/>
    </row>
    <row r="42" spans="2:13" x14ac:dyDescent="0.25">
      <c r="M42" s="44"/>
    </row>
    <row r="43" spans="2:13" x14ac:dyDescent="0.25">
      <c r="B43" s="19"/>
      <c r="M43" s="44"/>
    </row>
    <row r="44" spans="2:13" x14ac:dyDescent="0.25">
      <c r="B44" s="19"/>
      <c r="M44" s="44"/>
    </row>
    <row r="45" spans="2:13" ht="15.75" thickBot="1" x14ac:dyDescent="0.3">
      <c r="B45" t="s">
        <v>34</v>
      </c>
      <c r="M45" s="44"/>
    </row>
    <row r="46" spans="2:13" ht="15.75" thickBot="1" x14ac:dyDescent="0.3">
      <c r="B46" s="20"/>
      <c r="C46" s="36" t="s">
        <v>35</v>
      </c>
      <c r="D46" s="37" t="s">
        <v>29</v>
      </c>
      <c r="M46" s="44"/>
    </row>
    <row r="47" spans="2:13" x14ac:dyDescent="0.25">
      <c r="B47" s="105" t="s">
        <v>85</v>
      </c>
      <c r="C47" s="47">
        <v>85.6</v>
      </c>
      <c r="D47" s="38">
        <f t="shared" ref="D47" si="6">+C47*9.81/(1000000*2*0.005*0.005*PI()/4)</f>
        <v>21.383701646754531</v>
      </c>
      <c r="M47" s="44"/>
    </row>
    <row r="48" spans="2:13" x14ac:dyDescent="0.25">
      <c r="B48" s="104" t="s">
        <v>67</v>
      </c>
      <c r="C48" s="46">
        <v>99</v>
      </c>
      <c r="D48" s="38">
        <f t="shared" ref="D48:D50" si="7">+C48*9.81/(1000000*2*0.005*0.005*PI()/4)</f>
        <v>24.731150269026855</v>
      </c>
      <c r="E48" s="107"/>
      <c r="M48" s="44"/>
    </row>
    <row r="49" spans="2:13" x14ac:dyDescent="0.25">
      <c r="B49" s="104" t="s">
        <v>68</v>
      </c>
      <c r="C49" s="47">
        <v>129.80000000000001</v>
      </c>
      <c r="D49" s="38">
        <f t="shared" si="7"/>
        <v>32.425285908279655</v>
      </c>
      <c r="E49" s="107"/>
      <c r="M49" s="44"/>
    </row>
    <row r="50" spans="2:13" ht="15.75" thickBot="1" x14ac:dyDescent="0.3">
      <c r="B50" s="106" t="s">
        <v>69</v>
      </c>
      <c r="C50" s="48">
        <v>120.6</v>
      </c>
      <c r="D50" s="38">
        <f t="shared" si="7"/>
        <v>30.127037600450894</v>
      </c>
      <c r="E50" s="107"/>
      <c r="M50" s="44"/>
    </row>
    <row r="51" spans="2:13" x14ac:dyDescent="0.25">
      <c r="B51" s="19" t="s">
        <v>36</v>
      </c>
      <c r="M51" s="44"/>
    </row>
    <row r="52" spans="2:13" x14ac:dyDescent="0.25">
      <c r="B52" s="19"/>
      <c r="M52" s="44"/>
    </row>
    <row r="53" spans="2:13" x14ac:dyDescent="0.25">
      <c r="B53" s="19"/>
      <c r="M53" s="44"/>
    </row>
    <row r="54" spans="2:13" x14ac:dyDescent="0.25">
      <c r="B54" s="19"/>
      <c r="M54" s="44"/>
    </row>
    <row r="55" spans="2:13" x14ac:dyDescent="0.25">
      <c r="B55" s="19"/>
      <c r="M55" s="44"/>
    </row>
    <row r="56" spans="2:13" x14ac:dyDescent="0.25">
      <c r="B56" s="19"/>
      <c r="M56" s="44"/>
    </row>
    <row r="57" spans="2:13" x14ac:dyDescent="0.25">
      <c r="B57" s="19"/>
      <c r="M57" s="44"/>
    </row>
    <row r="58" spans="2:13" x14ac:dyDescent="0.25">
      <c r="B58" s="19"/>
      <c r="M58" s="44"/>
    </row>
    <row r="59" spans="2:13" x14ac:dyDescent="0.25">
      <c r="B59" s="19"/>
      <c r="M59" s="44"/>
    </row>
    <row r="60" spans="2:13" x14ac:dyDescent="0.25">
      <c r="B60" s="19"/>
      <c r="M60" s="44"/>
    </row>
    <row r="61" spans="2:13" x14ac:dyDescent="0.25">
      <c r="B61" s="19"/>
      <c r="M61" s="44"/>
    </row>
    <row r="62" spans="2:13" x14ac:dyDescent="0.25">
      <c r="B62" s="19"/>
      <c r="M62" s="44"/>
    </row>
    <row r="63" spans="2:13" x14ac:dyDescent="0.25">
      <c r="B63" s="19"/>
      <c r="M63" s="44"/>
    </row>
    <row r="64" spans="2:13" x14ac:dyDescent="0.25">
      <c r="B64" s="19"/>
      <c r="M64" s="44"/>
    </row>
    <row r="65" spans="2:13" x14ac:dyDescent="0.25">
      <c r="B65" s="19"/>
      <c r="M65" s="44"/>
    </row>
    <row r="66" spans="2:13" x14ac:dyDescent="0.25">
      <c r="B66" s="19"/>
      <c r="M66" s="44"/>
    </row>
    <row r="67" spans="2:13" x14ac:dyDescent="0.25">
      <c r="B67" s="19"/>
      <c r="M67" s="44"/>
    </row>
    <row r="68" spans="2:13" x14ac:dyDescent="0.25">
      <c r="B68" s="19"/>
      <c r="M68" s="44"/>
    </row>
    <row r="69" spans="2:13" x14ac:dyDescent="0.25">
      <c r="B69" s="19"/>
      <c r="M69" s="44"/>
    </row>
    <row r="70" spans="2:13" x14ac:dyDescent="0.25">
      <c r="B70" s="19"/>
      <c r="M70" s="44"/>
    </row>
    <row r="71" spans="2:13" x14ac:dyDescent="0.25">
      <c r="B71" s="19"/>
      <c r="M71" s="44"/>
    </row>
    <row r="72" spans="2:13" x14ac:dyDescent="0.25">
      <c r="B72" s="19"/>
      <c r="M72" s="44"/>
    </row>
    <row r="73" spans="2:13" x14ac:dyDescent="0.25">
      <c r="B73" s="19"/>
      <c r="M73" s="44"/>
    </row>
    <row r="74" spans="2:13" x14ac:dyDescent="0.25">
      <c r="B74" s="19"/>
      <c r="M74" s="44"/>
    </row>
    <row r="75" spans="2:13" x14ac:dyDescent="0.25">
      <c r="B75" s="43"/>
      <c r="M75" s="44"/>
    </row>
    <row r="76" spans="2:13" x14ac:dyDescent="0.25">
      <c r="B76" s="43"/>
      <c r="M76" s="44"/>
    </row>
    <row r="77" spans="2:13" ht="15.75" thickBot="1" x14ac:dyDescent="0.3">
      <c r="B77" t="s">
        <v>37</v>
      </c>
      <c r="M77" s="44"/>
    </row>
    <row r="78" spans="2:13" ht="15.75" thickBot="1" x14ac:dyDescent="0.3">
      <c r="B78" s="49"/>
      <c r="C78" s="50" t="s">
        <v>38</v>
      </c>
      <c r="D78" s="51" t="s">
        <v>39</v>
      </c>
      <c r="E78" s="51" t="s">
        <v>40</v>
      </c>
      <c r="F78" s="52" t="s">
        <v>41</v>
      </c>
      <c r="M78" s="44"/>
    </row>
    <row r="79" spans="2:13" x14ac:dyDescent="0.25">
      <c r="B79" s="110" t="s">
        <v>85</v>
      </c>
      <c r="C79" s="53">
        <f>+D107</f>
        <v>2.15</v>
      </c>
      <c r="D79" s="25">
        <f>+G107</f>
        <v>5.5</v>
      </c>
      <c r="E79" s="21">
        <f>+J107</f>
        <v>0</v>
      </c>
      <c r="F79" s="54">
        <f>+M107</f>
        <v>0</v>
      </c>
      <c r="M79" s="44"/>
    </row>
    <row r="80" spans="2:13" x14ac:dyDescent="0.25">
      <c r="B80" s="109" t="s">
        <v>67</v>
      </c>
      <c r="C80" s="53">
        <f>+D108</f>
        <v>0.31</v>
      </c>
      <c r="D80" s="25">
        <f>+G108</f>
        <v>0.64</v>
      </c>
      <c r="E80" s="21">
        <f>+J108</f>
        <v>1.25</v>
      </c>
      <c r="F80" s="54">
        <f>+M108</f>
        <v>2.75</v>
      </c>
      <c r="G80" s="112"/>
      <c r="M80" s="44"/>
    </row>
    <row r="81" spans="2:13" x14ac:dyDescent="0.25">
      <c r="B81" s="109" t="s">
        <v>68</v>
      </c>
      <c r="C81" s="53">
        <f>+D109</f>
        <v>0.53</v>
      </c>
      <c r="D81" s="25">
        <f>+G109</f>
        <v>1.1000000000000001</v>
      </c>
      <c r="E81" s="21">
        <f>+J109</f>
        <v>1.98</v>
      </c>
      <c r="F81" s="54">
        <f>+M109</f>
        <v>4.1900000000000004</v>
      </c>
      <c r="G81" s="112"/>
      <c r="M81" s="44"/>
    </row>
    <row r="82" spans="2:13" ht="15.75" thickBot="1" x14ac:dyDescent="0.3">
      <c r="B82" s="111" t="s">
        <v>69</v>
      </c>
      <c r="C82" s="55">
        <f>+D110</f>
        <v>0.74</v>
      </c>
      <c r="D82" s="26">
        <f>+G110</f>
        <v>1.26</v>
      </c>
      <c r="E82" s="22">
        <f>+J110</f>
        <v>2.0299999999999998</v>
      </c>
      <c r="F82" s="56">
        <f>+M110</f>
        <v>3.76</v>
      </c>
      <c r="G82" s="112"/>
      <c r="M82" s="44"/>
    </row>
    <row r="83" spans="2:13" x14ac:dyDescent="0.25">
      <c r="B83" t="s">
        <v>42</v>
      </c>
      <c r="M83" s="44"/>
    </row>
    <row r="84" spans="2:13" x14ac:dyDescent="0.25">
      <c r="B84" s="57" t="s">
        <v>43</v>
      </c>
      <c r="M84" s="44"/>
    </row>
    <row r="85" spans="2:13" x14ac:dyDescent="0.25">
      <c r="B85" s="113" t="s">
        <v>70</v>
      </c>
      <c r="M85" s="44"/>
    </row>
    <row r="86" spans="2:13" x14ac:dyDescent="0.25">
      <c r="B86" s="57"/>
      <c r="M86" s="44"/>
    </row>
    <row r="87" spans="2:13" x14ac:dyDescent="0.25">
      <c r="B87" s="57"/>
      <c r="M87" s="44"/>
    </row>
    <row r="88" spans="2:13" x14ac:dyDescent="0.25">
      <c r="B88" s="57"/>
      <c r="M88" s="44"/>
    </row>
    <row r="89" spans="2:13" x14ac:dyDescent="0.25">
      <c r="B89" s="57"/>
      <c r="M89" s="44"/>
    </row>
    <row r="90" spans="2:13" x14ac:dyDescent="0.25">
      <c r="B90" s="57"/>
      <c r="M90" s="44"/>
    </row>
    <row r="91" spans="2:13" x14ac:dyDescent="0.25">
      <c r="B91" s="57"/>
      <c r="M91" s="44"/>
    </row>
    <row r="92" spans="2:13" x14ac:dyDescent="0.25">
      <c r="B92" s="57"/>
      <c r="M92" s="44"/>
    </row>
    <row r="93" spans="2:13" x14ac:dyDescent="0.25">
      <c r="B93" s="57"/>
      <c r="M93" s="44"/>
    </row>
    <row r="94" spans="2:13" x14ac:dyDescent="0.25">
      <c r="B94" s="57"/>
      <c r="M94" s="44"/>
    </row>
    <row r="95" spans="2:13" x14ac:dyDescent="0.25">
      <c r="B95" s="57"/>
      <c r="M95" s="44"/>
    </row>
    <row r="96" spans="2:13" x14ac:dyDescent="0.25">
      <c r="B96" s="57"/>
      <c r="M96" s="44"/>
    </row>
    <row r="97" spans="2:14" x14ac:dyDescent="0.25">
      <c r="B97" s="57"/>
      <c r="M97" s="44"/>
    </row>
    <row r="98" spans="2:14" x14ac:dyDescent="0.25">
      <c r="B98" s="57"/>
      <c r="M98" s="44"/>
    </row>
    <row r="99" spans="2:14" x14ac:dyDescent="0.25">
      <c r="B99" s="57"/>
      <c r="M99" s="44"/>
    </row>
    <row r="100" spans="2:14" x14ac:dyDescent="0.25">
      <c r="B100" s="57"/>
      <c r="M100" s="44"/>
    </row>
    <row r="101" spans="2:14" x14ac:dyDescent="0.25">
      <c r="B101" s="57"/>
      <c r="M101" s="44"/>
    </row>
    <row r="102" spans="2:14" x14ac:dyDescent="0.25">
      <c r="B102" s="57"/>
      <c r="M102" s="44"/>
    </row>
    <row r="103" spans="2:14" x14ac:dyDescent="0.25">
      <c r="B103" s="57"/>
      <c r="M103" s="44"/>
    </row>
    <row r="104" spans="2:14" x14ac:dyDescent="0.25">
      <c r="B104" s="57"/>
      <c r="M104" s="44"/>
    </row>
    <row r="105" spans="2:14" ht="15.75" thickBot="1" x14ac:dyDescent="0.3">
      <c r="B105" t="s">
        <v>44</v>
      </c>
    </row>
    <row r="106" spans="2:14" ht="15.75" thickBot="1" x14ac:dyDescent="0.3">
      <c r="B106" s="58"/>
      <c r="C106" s="59" t="s">
        <v>45</v>
      </c>
      <c r="D106" s="60" t="s">
        <v>46</v>
      </c>
      <c r="E106" s="61" t="s">
        <v>47</v>
      </c>
      <c r="F106" s="62" t="s">
        <v>48</v>
      </c>
      <c r="G106" s="63" t="s">
        <v>49</v>
      </c>
      <c r="H106" s="64" t="s">
        <v>50</v>
      </c>
      <c r="I106" s="65" t="s">
        <v>51</v>
      </c>
      <c r="J106" s="66" t="s">
        <v>52</v>
      </c>
      <c r="K106" s="67" t="s">
        <v>53</v>
      </c>
      <c r="L106" s="68" t="s">
        <v>54</v>
      </c>
      <c r="M106" s="69" t="s">
        <v>55</v>
      </c>
      <c r="N106" s="70" t="s">
        <v>56</v>
      </c>
    </row>
    <row r="107" spans="2:14" x14ac:dyDescent="0.25">
      <c r="B107" s="105" t="s">
        <v>85</v>
      </c>
      <c r="C107" s="72">
        <v>1.24</v>
      </c>
      <c r="D107" s="73">
        <v>2.15</v>
      </c>
      <c r="E107" s="74">
        <v>2.57</v>
      </c>
      <c r="F107" s="75">
        <v>3.89</v>
      </c>
      <c r="G107" s="76">
        <v>5.5</v>
      </c>
      <c r="H107" s="77">
        <v>7</v>
      </c>
      <c r="I107" s="78">
        <v>10.94</v>
      </c>
      <c r="J107" s="79"/>
      <c r="K107" s="80"/>
      <c r="L107" s="81"/>
      <c r="M107" s="29"/>
      <c r="N107" s="82"/>
    </row>
    <row r="108" spans="2:14" x14ac:dyDescent="0.25">
      <c r="B108" s="104" t="s">
        <v>67</v>
      </c>
      <c r="C108" s="72">
        <v>0.27</v>
      </c>
      <c r="D108" s="73">
        <v>0.31</v>
      </c>
      <c r="E108" s="74">
        <v>0.31</v>
      </c>
      <c r="F108" s="75">
        <v>0.59</v>
      </c>
      <c r="G108" s="76">
        <v>0.64</v>
      </c>
      <c r="H108" s="77">
        <v>0.65</v>
      </c>
      <c r="I108" s="78">
        <v>1.18</v>
      </c>
      <c r="J108" s="79">
        <v>1.25</v>
      </c>
      <c r="K108" s="80">
        <v>1.28</v>
      </c>
      <c r="L108" s="81">
        <v>2.54</v>
      </c>
      <c r="M108" s="29">
        <v>2.75</v>
      </c>
      <c r="N108" s="82">
        <v>2.85</v>
      </c>
    </row>
    <row r="109" spans="2:14" x14ac:dyDescent="0.25">
      <c r="B109" s="104" t="s">
        <v>68</v>
      </c>
      <c r="C109" s="72">
        <v>0.46</v>
      </c>
      <c r="D109" s="73">
        <v>0.53</v>
      </c>
      <c r="E109" s="74">
        <v>0.54</v>
      </c>
      <c r="F109" s="75">
        <v>1.01</v>
      </c>
      <c r="G109" s="76">
        <v>1.1000000000000001</v>
      </c>
      <c r="H109" s="77">
        <v>1.1200000000000001</v>
      </c>
      <c r="I109" s="78">
        <v>1.83</v>
      </c>
      <c r="J109" s="79">
        <v>1.98</v>
      </c>
      <c r="K109" s="80">
        <v>2.0299999999999998</v>
      </c>
      <c r="L109" s="81">
        <v>3.62</v>
      </c>
      <c r="M109" s="29">
        <v>4.1900000000000004</v>
      </c>
      <c r="N109" s="82">
        <v>4.4800000000000004</v>
      </c>
    </row>
    <row r="110" spans="2:14" ht="15.75" thickBot="1" x14ac:dyDescent="0.3">
      <c r="B110" s="106" t="s">
        <v>69</v>
      </c>
      <c r="C110" s="83">
        <v>0.66</v>
      </c>
      <c r="D110" s="84">
        <v>0.74</v>
      </c>
      <c r="E110" s="85">
        <v>0.76</v>
      </c>
      <c r="F110" s="86">
        <v>1.19</v>
      </c>
      <c r="G110" s="87">
        <v>1.26</v>
      </c>
      <c r="H110" s="88">
        <v>1.28</v>
      </c>
      <c r="I110" s="89">
        <v>1.9</v>
      </c>
      <c r="J110" s="90">
        <v>2.0299999999999998</v>
      </c>
      <c r="K110" s="91">
        <v>2.06</v>
      </c>
      <c r="L110" s="92">
        <v>3.44</v>
      </c>
      <c r="M110" s="27">
        <v>3.76</v>
      </c>
      <c r="N110" s="93">
        <v>3.91</v>
      </c>
    </row>
    <row r="111" spans="2:14" x14ac:dyDescent="0.25">
      <c r="B111" s="57"/>
      <c r="M111" s="44"/>
    </row>
    <row r="112" spans="2:14" x14ac:dyDescent="0.25">
      <c r="B112" s="57"/>
      <c r="M112" s="44"/>
    </row>
    <row r="113" spans="2:13" x14ac:dyDescent="0.25">
      <c r="B113" s="57"/>
      <c r="M113" s="44"/>
    </row>
    <row r="114" spans="2:13" x14ac:dyDescent="0.25">
      <c r="B114" s="57"/>
      <c r="M114" s="44"/>
    </row>
    <row r="115" spans="2:13" x14ac:dyDescent="0.25">
      <c r="B115" s="57"/>
      <c r="M115" s="44"/>
    </row>
    <row r="116" spans="2:13" x14ac:dyDescent="0.25">
      <c r="B116" s="57"/>
      <c r="M116" s="44"/>
    </row>
    <row r="117" spans="2:13" x14ac:dyDescent="0.25">
      <c r="B117" s="57"/>
      <c r="M117" s="44"/>
    </row>
    <row r="118" spans="2:13" x14ac:dyDescent="0.25">
      <c r="B118" s="57"/>
      <c r="M118" s="44"/>
    </row>
    <row r="119" spans="2:13" x14ac:dyDescent="0.25">
      <c r="B119" s="57"/>
      <c r="M119" s="44"/>
    </row>
    <row r="120" spans="2:13" x14ac:dyDescent="0.25">
      <c r="B120" s="57"/>
      <c r="M120" s="44"/>
    </row>
    <row r="121" spans="2:13" x14ac:dyDescent="0.25">
      <c r="B121" s="57"/>
      <c r="M121" s="44"/>
    </row>
    <row r="122" spans="2:13" x14ac:dyDescent="0.25">
      <c r="B122" s="57"/>
      <c r="M122" s="44"/>
    </row>
    <row r="123" spans="2:13" x14ac:dyDescent="0.25">
      <c r="B123" s="57"/>
      <c r="M123" s="44"/>
    </row>
    <row r="124" spans="2:13" x14ac:dyDescent="0.25">
      <c r="B124" s="57"/>
      <c r="M124" s="44"/>
    </row>
    <row r="125" spans="2:13" x14ac:dyDescent="0.25">
      <c r="B125" s="57"/>
      <c r="M125" s="44"/>
    </row>
    <row r="126" spans="2:13" x14ac:dyDescent="0.25">
      <c r="B126" s="57"/>
      <c r="M126" s="44"/>
    </row>
    <row r="127" spans="2:13" x14ac:dyDescent="0.25">
      <c r="B127" s="57"/>
      <c r="M127" s="44"/>
    </row>
    <row r="128" spans="2:13" x14ac:dyDescent="0.25">
      <c r="B128" s="57"/>
      <c r="M128" s="44"/>
    </row>
    <row r="129" spans="2:13" x14ac:dyDescent="0.25">
      <c r="B129" s="57"/>
      <c r="M129" s="44"/>
    </row>
    <row r="130" spans="2:13" x14ac:dyDescent="0.25">
      <c r="B130" s="57"/>
      <c r="M130" s="44"/>
    </row>
    <row r="131" spans="2:13" x14ac:dyDescent="0.25">
      <c r="B131" s="57"/>
      <c r="M131" s="44"/>
    </row>
    <row r="132" spans="2:13" x14ac:dyDescent="0.25">
      <c r="B132" s="57"/>
      <c r="M132" s="44"/>
    </row>
    <row r="133" spans="2:13" x14ac:dyDescent="0.25">
      <c r="B133" s="57"/>
      <c r="M133" s="44"/>
    </row>
    <row r="134" spans="2:13" x14ac:dyDescent="0.25">
      <c r="B134" s="57"/>
      <c r="M134" s="44"/>
    </row>
    <row r="135" spans="2:13" x14ac:dyDescent="0.25">
      <c r="B135" s="57"/>
      <c r="M135" s="44"/>
    </row>
    <row r="136" spans="2:13" x14ac:dyDescent="0.25">
      <c r="B136" s="57"/>
      <c r="M136" s="44"/>
    </row>
    <row r="137" spans="2:13" x14ac:dyDescent="0.25">
      <c r="B137" s="57"/>
      <c r="M137" s="44"/>
    </row>
    <row r="138" spans="2:13" x14ac:dyDescent="0.25">
      <c r="B138" s="57"/>
      <c r="M138" s="44"/>
    </row>
    <row r="139" spans="2:13" x14ac:dyDescent="0.25">
      <c r="B139" s="57"/>
      <c r="M139" s="44"/>
    </row>
    <row r="140" spans="2:13" x14ac:dyDescent="0.25">
      <c r="B140" s="57"/>
      <c r="M140" s="44"/>
    </row>
    <row r="141" spans="2:13" x14ac:dyDescent="0.25">
      <c r="B141" s="57"/>
      <c r="M141" s="44"/>
    </row>
    <row r="142" spans="2:13" x14ac:dyDescent="0.25">
      <c r="B142" s="57"/>
      <c r="M142" s="44"/>
    </row>
    <row r="143" spans="2:13" x14ac:dyDescent="0.25">
      <c r="B143" s="57"/>
      <c r="M143" s="44"/>
    </row>
    <row r="144" spans="2:13" x14ac:dyDescent="0.25">
      <c r="B144" s="57"/>
      <c r="M144" s="44"/>
    </row>
    <row r="145" spans="2:13" x14ac:dyDescent="0.25">
      <c r="B145" s="57"/>
      <c r="M145" s="44"/>
    </row>
    <row r="146" spans="2:13" x14ac:dyDescent="0.25">
      <c r="B146" s="57"/>
      <c r="M146" s="44"/>
    </row>
    <row r="147" spans="2:13" x14ac:dyDescent="0.25">
      <c r="B147" s="57"/>
      <c r="M147" s="44"/>
    </row>
    <row r="148" spans="2:13" x14ac:dyDescent="0.25">
      <c r="B148" s="57"/>
      <c r="M148" s="44"/>
    </row>
    <row r="149" spans="2:13" x14ac:dyDescent="0.25">
      <c r="B149" s="57"/>
      <c r="M149" s="44"/>
    </row>
    <row r="150" spans="2:13" x14ac:dyDescent="0.25">
      <c r="B150" s="57"/>
      <c r="M150" s="44"/>
    </row>
    <row r="151" spans="2:13" x14ac:dyDescent="0.25">
      <c r="B151" s="57"/>
      <c r="M151" s="44"/>
    </row>
    <row r="152" spans="2:13" ht="15.75" thickBot="1" x14ac:dyDescent="0.3">
      <c r="B152" t="s">
        <v>57</v>
      </c>
      <c r="M152" s="44"/>
    </row>
    <row r="153" spans="2:13" ht="15.75" thickBot="1" x14ac:dyDescent="0.3">
      <c r="B153" s="20"/>
      <c r="C153" s="94" t="s">
        <v>58</v>
      </c>
      <c r="D153" s="35" t="s">
        <v>59</v>
      </c>
      <c r="E153" s="95" t="s">
        <v>60</v>
      </c>
      <c r="F153" s="108"/>
      <c r="M153" s="44"/>
    </row>
    <row r="154" spans="2:13" x14ac:dyDescent="0.25">
      <c r="B154" s="105" t="s">
        <v>85</v>
      </c>
      <c r="C154" s="53">
        <v>0.7</v>
      </c>
      <c r="D154" s="25">
        <v>1</v>
      </c>
      <c r="E154" s="30">
        <v>1.2</v>
      </c>
      <c r="M154" s="44"/>
    </row>
    <row r="155" spans="2:13" x14ac:dyDescent="0.25">
      <c r="B155" s="104" t="s">
        <v>67</v>
      </c>
      <c r="C155" s="96"/>
      <c r="D155" s="40">
        <v>0.7</v>
      </c>
      <c r="E155" s="97">
        <v>0.1</v>
      </c>
      <c r="F155" s="107"/>
      <c r="M155" s="44"/>
    </row>
    <row r="156" spans="2:13" x14ac:dyDescent="0.25">
      <c r="B156" s="104" t="s">
        <v>68</v>
      </c>
      <c r="C156" s="53">
        <v>1.5</v>
      </c>
      <c r="D156" s="25">
        <v>1.7</v>
      </c>
      <c r="E156" s="30">
        <v>0.6</v>
      </c>
      <c r="F156" s="107"/>
      <c r="M156" s="44"/>
    </row>
    <row r="157" spans="2:13" ht="15.75" thickBot="1" x14ac:dyDescent="0.3">
      <c r="B157" s="106" t="s">
        <v>69</v>
      </c>
      <c r="C157" s="55">
        <v>1.8</v>
      </c>
      <c r="D157" s="26">
        <v>1.8</v>
      </c>
      <c r="E157" s="31">
        <v>1</v>
      </c>
      <c r="F157" s="107"/>
      <c r="M157" s="44"/>
    </row>
    <row r="158" spans="2:13" x14ac:dyDescent="0.25">
      <c r="B158" s="57"/>
      <c r="M158" s="44"/>
    </row>
    <row r="159" spans="2:13" x14ac:dyDescent="0.25">
      <c r="B159" s="57"/>
      <c r="M159" s="44"/>
    </row>
    <row r="160" spans="2:13" x14ac:dyDescent="0.25">
      <c r="B160" s="57"/>
      <c r="M160" s="44"/>
    </row>
    <row r="161" spans="2:13" x14ac:dyDescent="0.25">
      <c r="B161" s="57"/>
      <c r="M161" s="44"/>
    </row>
    <row r="162" spans="2:13" x14ac:dyDescent="0.25">
      <c r="B162" s="57"/>
      <c r="M162" s="44"/>
    </row>
    <row r="163" spans="2:13" x14ac:dyDescent="0.25">
      <c r="B163" s="57"/>
      <c r="M163" s="44"/>
    </row>
    <row r="164" spans="2:13" x14ac:dyDescent="0.25">
      <c r="B164" s="57"/>
      <c r="M164" s="44"/>
    </row>
    <row r="165" spans="2:13" x14ac:dyDescent="0.25">
      <c r="B165" s="57"/>
      <c r="M165" s="44"/>
    </row>
    <row r="166" spans="2:13" x14ac:dyDescent="0.25">
      <c r="B166" s="57"/>
      <c r="M166" s="44"/>
    </row>
    <row r="167" spans="2:13" x14ac:dyDescent="0.25">
      <c r="B167" s="43"/>
      <c r="M167" s="44"/>
    </row>
    <row r="168" spans="2:13" x14ac:dyDescent="0.25">
      <c r="M168" s="44"/>
    </row>
    <row r="169" spans="2:13" x14ac:dyDescent="0.25">
      <c r="M169" s="44"/>
    </row>
    <row r="170" spans="2:13" x14ac:dyDescent="0.25">
      <c r="M170" s="44"/>
    </row>
    <row r="171" spans="2:13" x14ac:dyDescent="0.25">
      <c r="M171" s="44"/>
    </row>
    <row r="172" spans="2:13" x14ac:dyDescent="0.25">
      <c r="M172" s="44"/>
    </row>
    <row r="173" spans="2:13" x14ac:dyDescent="0.25">
      <c r="M173" s="44"/>
    </row>
    <row r="174" spans="2:13" x14ac:dyDescent="0.25">
      <c r="B174" s="19"/>
      <c r="C174" s="33"/>
      <c r="D174" s="23"/>
      <c r="E174" s="23"/>
      <c r="M174" s="44"/>
    </row>
    <row r="175" spans="2:13" x14ac:dyDescent="0.25">
      <c r="B175" s="19"/>
      <c r="C175" s="33"/>
      <c r="D175" s="23"/>
      <c r="E175" s="23"/>
      <c r="M175" s="44"/>
    </row>
    <row r="176" spans="2:13" x14ac:dyDescent="0.25">
      <c r="B176" s="19"/>
      <c r="C176" s="33"/>
      <c r="D176" s="23"/>
      <c r="E176" s="23"/>
      <c r="M176" s="44"/>
    </row>
    <row r="177" spans="2:13" x14ac:dyDescent="0.25">
      <c r="B177" s="19"/>
      <c r="C177" s="33"/>
      <c r="D177" s="23"/>
      <c r="E177" s="23"/>
      <c r="M177" s="44"/>
    </row>
    <row r="178" spans="2:13" x14ac:dyDescent="0.25">
      <c r="B178" s="43"/>
      <c r="M178" s="44"/>
    </row>
    <row r="179" spans="2:13" ht="15.75" thickBot="1" x14ac:dyDescent="0.3">
      <c r="B179" t="s">
        <v>61</v>
      </c>
      <c r="M179" s="44"/>
    </row>
    <row r="180" spans="2:13" ht="15.75" thickBot="1" x14ac:dyDescent="0.3">
      <c r="B180" s="20"/>
      <c r="C180" s="28" t="s">
        <v>62</v>
      </c>
      <c r="D180" s="45" t="s">
        <v>63</v>
      </c>
      <c r="E180" s="98" t="s">
        <v>64</v>
      </c>
      <c r="M180" s="44"/>
    </row>
    <row r="181" spans="2:13" x14ac:dyDescent="0.25">
      <c r="B181" s="105" t="s">
        <v>85</v>
      </c>
      <c r="C181" s="14">
        <v>19</v>
      </c>
      <c r="D181" s="100">
        <f t="shared" ref="D181:D184" si="8">0.5*9.81*C181/1000</f>
        <v>9.3195000000000014E-2</v>
      </c>
      <c r="E181" s="99">
        <f t="shared" ref="E181" si="9">+D181/(1000*0.008*0.004)</f>
        <v>2.9123437500000002</v>
      </c>
      <c r="M181" s="44"/>
    </row>
    <row r="182" spans="2:13" x14ac:dyDescent="0.25">
      <c r="B182" s="104" t="s">
        <v>67</v>
      </c>
      <c r="C182" s="71">
        <v>29</v>
      </c>
      <c r="D182" s="100">
        <f t="shared" si="8"/>
        <v>0.14224500000000001</v>
      </c>
      <c r="E182" s="99">
        <f t="shared" ref="E182:E184" si="10">+D182/(1000*0.008*0.004)</f>
        <v>4.4451562500000001</v>
      </c>
      <c r="M182" s="44"/>
    </row>
    <row r="183" spans="2:13" x14ac:dyDescent="0.25">
      <c r="B183" s="104" t="s">
        <v>68</v>
      </c>
      <c r="C183" s="14"/>
      <c r="D183" s="100">
        <f t="shared" si="8"/>
        <v>0</v>
      </c>
      <c r="E183" s="99">
        <f t="shared" si="10"/>
        <v>0</v>
      </c>
      <c r="M183" s="44"/>
    </row>
    <row r="184" spans="2:13" ht="15.75" thickBot="1" x14ac:dyDescent="0.3">
      <c r="B184" s="106" t="s">
        <v>69</v>
      </c>
      <c r="C184" s="16">
        <v>6</v>
      </c>
      <c r="D184" s="101">
        <f t="shared" si="8"/>
        <v>2.9430000000000001E-2</v>
      </c>
      <c r="E184" s="99">
        <f t="shared" si="10"/>
        <v>0.91968749999999999</v>
      </c>
      <c r="M184" s="44"/>
    </row>
    <row r="185" spans="2:13" x14ac:dyDescent="0.25">
      <c r="B185" s="19"/>
      <c r="C185" s="23"/>
      <c r="D185" s="102"/>
      <c r="E185" s="99"/>
      <c r="M185" s="44"/>
    </row>
    <row r="186" spans="2:13" x14ac:dyDescent="0.25">
      <c r="B186" s="19"/>
      <c r="C186" s="23"/>
      <c r="D186" s="102"/>
      <c r="E186" s="99"/>
      <c r="M186" s="44"/>
    </row>
    <row r="187" spans="2:13" x14ac:dyDescent="0.25">
      <c r="B187" s="19"/>
      <c r="C187" s="23"/>
      <c r="D187" s="102"/>
      <c r="E187" s="99"/>
      <c r="M187" s="44"/>
    </row>
    <row r="188" spans="2:13" x14ac:dyDescent="0.25">
      <c r="B188" s="19"/>
      <c r="C188" s="23"/>
      <c r="D188" s="102"/>
      <c r="E188" s="99"/>
      <c r="M188" s="44"/>
    </row>
    <row r="189" spans="2:13" x14ac:dyDescent="0.25">
      <c r="B189" s="19"/>
      <c r="C189" s="23"/>
      <c r="D189" s="102"/>
      <c r="E189" s="99"/>
      <c r="M189" s="44"/>
    </row>
    <row r="190" spans="2:13" x14ac:dyDescent="0.25">
      <c r="B190" s="19"/>
      <c r="C190" s="23"/>
      <c r="D190" s="102"/>
      <c r="E190" s="99"/>
      <c r="M190" s="44"/>
    </row>
    <row r="191" spans="2:13" x14ac:dyDescent="0.25">
      <c r="B191" s="19"/>
      <c r="C191" s="23"/>
      <c r="D191" s="102"/>
      <c r="E191" s="99"/>
      <c r="M191" s="44"/>
    </row>
    <row r="192" spans="2:13" x14ac:dyDescent="0.25">
      <c r="B192" s="19"/>
      <c r="C192" s="23"/>
      <c r="D192" s="102"/>
      <c r="E192" s="99"/>
      <c r="M192" s="44"/>
    </row>
    <row r="193" spans="2:13" x14ac:dyDescent="0.25">
      <c r="B193" s="19"/>
      <c r="C193" s="23"/>
      <c r="D193" s="102"/>
      <c r="E193" s="99"/>
      <c r="M193" s="44"/>
    </row>
    <row r="194" spans="2:13" x14ac:dyDescent="0.25">
      <c r="B194" s="19"/>
      <c r="C194" s="23"/>
      <c r="D194" s="102"/>
      <c r="E194" s="99"/>
      <c r="M194" s="44"/>
    </row>
    <row r="195" spans="2:13" x14ac:dyDescent="0.25">
      <c r="B195" s="19"/>
      <c r="C195" s="23"/>
      <c r="D195" s="102"/>
      <c r="E195" s="99"/>
      <c r="M195" s="44"/>
    </row>
    <row r="196" spans="2:13" x14ac:dyDescent="0.25">
      <c r="B196" s="19"/>
      <c r="C196" s="23"/>
      <c r="D196" s="102"/>
      <c r="E196" s="99"/>
      <c r="M196" s="44"/>
    </row>
    <row r="197" spans="2:13" x14ac:dyDescent="0.25">
      <c r="B197" s="19"/>
      <c r="C197" s="23"/>
      <c r="D197" s="102"/>
      <c r="E197" s="99"/>
      <c r="M197" s="44"/>
    </row>
    <row r="198" spans="2:13" x14ac:dyDescent="0.25">
      <c r="B198" s="19"/>
      <c r="C198" s="23"/>
      <c r="D198" s="102"/>
      <c r="E198" s="99"/>
      <c r="M198" s="44"/>
    </row>
    <row r="199" spans="2:13" x14ac:dyDescent="0.25">
      <c r="B199" s="19"/>
      <c r="C199" s="23"/>
      <c r="D199" s="102"/>
      <c r="E199" s="99"/>
      <c r="M199" s="44"/>
    </row>
    <row r="200" spans="2:13" x14ac:dyDescent="0.25">
      <c r="B200" s="19"/>
      <c r="C200" s="23"/>
      <c r="D200" s="102"/>
      <c r="E200" s="99"/>
      <c r="M200" s="44"/>
    </row>
    <row r="201" spans="2:13" x14ac:dyDescent="0.25">
      <c r="B201" s="19"/>
      <c r="C201" s="23"/>
      <c r="D201" s="102"/>
      <c r="E201" s="99"/>
      <c r="M201" s="44"/>
    </row>
    <row r="202" spans="2:13" x14ac:dyDescent="0.25">
      <c r="B202" s="43"/>
      <c r="M202" s="44"/>
    </row>
    <row r="203" spans="2:13" x14ac:dyDescent="0.25">
      <c r="B203" s="43"/>
      <c r="M203" s="44"/>
    </row>
    <row r="204" spans="2:13" x14ac:dyDescent="0.25">
      <c r="B204" s="43"/>
      <c r="M204" s="44"/>
    </row>
    <row r="205" spans="2:13" x14ac:dyDescent="0.25">
      <c r="B205" s="43"/>
      <c r="M205" s="44"/>
    </row>
    <row r="206" spans="2:13" ht="15.75" thickBot="1" x14ac:dyDescent="0.3">
      <c r="M206" s="44"/>
    </row>
    <row r="207" spans="2:13" ht="15.75" thickBot="1" x14ac:dyDescent="0.3">
      <c r="B207" s="20"/>
      <c r="C207" s="45" t="s">
        <v>65</v>
      </c>
      <c r="M207" s="44"/>
    </row>
    <row r="208" spans="2:13" x14ac:dyDescent="0.25">
      <c r="B208" s="110" t="s">
        <v>85</v>
      </c>
      <c r="C208" s="114" t="s">
        <v>72</v>
      </c>
      <c r="D208" s="44" t="s">
        <v>90</v>
      </c>
      <c r="E208" s="121" t="s">
        <v>89</v>
      </c>
      <c r="M208" s="44"/>
    </row>
    <row r="209" spans="2:5" x14ac:dyDescent="0.25">
      <c r="B209" s="109" t="s">
        <v>67</v>
      </c>
      <c r="C209" s="114" t="s">
        <v>72</v>
      </c>
      <c r="D209" s="44" t="s">
        <v>75</v>
      </c>
      <c r="E209" s="121" t="s">
        <v>87</v>
      </c>
    </row>
    <row r="210" spans="2:5" x14ac:dyDescent="0.25">
      <c r="B210" s="109" t="s">
        <v>68</v>
      </c>
      <c r="C210" s="114" t="s">
        <v>73</v>
      </c>
      <c r="E210" s="121" t="s">
        <v>87</v>
      </c>
    </row>
    <row r="211" spans="2:5" ht="15.75" thickBot="1" x14ac:dyDescent="0.3">
      <c r="B211" s="111" t="s">
        <v>69</v>
      </c>
      <c r="C211" s="115" t="s">
        <v>74</v>
      </c>
      <c r="E211" s="121" t="s">
        <v>87</v>
      </c>
    </row>
    <row r="212" spans="2:5" x14ac:dyDescent="0.25">
      <c r="B212" s="44" t="s">
        <v>71</v>
      </c>
    </row>
    <row r="213" spans="2:5" x14ac:dyDescent="0.25">
      <c r="B213" t="s">
        <v>66</v>
      </c>
    </row>
    <row r="228" spans="2:3" x14ac:dyDescent="0.25">
      <c r="B228" t="s">
        <v>76</v>
      </c>
    </row>
    <row r="229" spans="2:3" x14ac:dyDescent="0.25">
      <c r="B229" t="s">
        <v>80</v>
      </c>
    </row>
    <row r="231" spans="2:3" ht="15.75" thickBot="1" x14ac:dyDescent="0.3">
      <c r="B231" t="s">
        <v>77</v>
      </c>
    </row>
    <row r="232" spans="2:3" ht="15.75" thickBot="1" x14ac:dyDescent="0.3">
      <c r="B232" s="20"/>
      <c r="C232" s="95" t="s">
        <v>88</v>
      </c>
    </row>
    <row r="233" spans="2:3" ht="15.75" thickBot="1" x14ac:dyDescent="0.3">
      <c r="B233" s="120" t="s">
        <v>85</v>
      </c>
      <c r="C233" s="116" t="s">
        <v>86</v>
      </c>
    </row>
    <row r="234" spans="2:3" x14ac:dyDescent="0.25">
      <c r="B234" s="103" t="s">
        <v>21</v>
      </c>
      <c r="C234" s="116" t="s">
        <v>78</v>
      </c>
    </row>
    <row r="235" spans="2:3" x14ac:dyDescent="0.25">
      <c r="B235" s="104" t="s">
        <v>22</v>
      </c>
      <c r="C235" s="117" t="s">
        <v>79</v>
      </c>
    </row>
    <row r="236" spans="2:3" ht="15.75" thickBot="1" x14ac:dyDescent="0.3">
      <c r="B236" s="106" t="s">
        <v>23</v>
      </c>
      <c r="C236" s="118" t="s">
        <v>78</v>
      </c>
    </row>
    <row r="237" spans="2:3" x14ac:dyDescent="0.25">
      <c r="B237" s="119" t="s">
        <v>81</v>
      </c>
    </row>
    <row r="241" spans="2:6" ht="15.75" thickBot="1" x14ac:dyDescent="0.3">
      <c r="B241" t="s">
        <v>91</v>
      </c>
    </row>
    <row r="242" spans="2:6" x14ac:dyDescent="0.25">
      <c r="B242" s="11"/>
      <c r="C242" s="12" t="s">
        <v>85</v>
      </c>
      <c r="D242" s="12" t="s">
        <v>21</v>
      </c>
      <c r="E242" s="12" t="s">
        <v>22</v>
      </c>
      <c r="F242" s="13" t="s">
        <v>23</v>
      </c>
    </row>
    <row r="243" spans="2:6" x14ac:dyDescent="0.25">
      <c r="B243" s="14" t="s">
        <v>18</v>
      </c>
      <c r="C243" s="123">
        <v>0.996</v>
      </c>
      <c r="D243" s="123">
        <v>0.99472500000000008</v>
      </c>
      <c r="E243" s="123">
        <v>1.0026625</v>
      </c>
      <c r="F243" s="124">
        <v>0.99573750000000005</v>
      </c>
    </row>
    <row r="244" spans="2:6" x14ac:dyDescent="0.25">
      <c r="B244" s="14" t="s">
        <v>19</v>
      </c>
      <c r="C244" s="123">
        <v>0.99459999999999993</v>
      </c>
      <c r="D244" s="123">
        <v>0.99832500000000002</v>
      </c>
      <c r="E244" s="123">
        <v>1.0018499999999999</v>
      </c>
      <c r="F244" s="124">
        <v>0.99797499999999995</v>
      </c>
    </row>
    <row r="245" spans="2:6" ht="15.75" thickBot="1" x14ac:dyDescent="0.3">
      <c r="B245" s="16" t="s">
        <v>20</v>
      </c>
      <c r="C245" s="125">
        <v>0.99659999999999993</v>
      </c>
      <c r="D245" s="125">
        <v>0.99681666666666668</v>
      </c>
      <c r="E245" s="125">
        <v>1.0011166666666667</v>
      </c>
      <c r="F245" s="126">
        <v>0.99586666666666668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4C3FE-D755-45C9-8DD4-B52DE3390642}">
  <dimension ref="B2:P20"/>
  <sheetViews>
    <sheetView workbookViewId="0">
      <selection activeCell="B17" sqref="B17:E20"/>
    </sheetView>
  </sheetViews>
  <sheetFormatPr defaultRowHeight="15" x14ac:dyDescent="0.25"/>
  <cols>
    <col min="1" max="1" width="2.85546875" customWidth="1"/>
    <col min="2" max="2" width="10.7109375" customWidth="1"/>
    <col min="3" max="3" width="11.140625" bestFit="1" customWidth="1"/>
    <col min="4" max="4" width="11" bestFit="1" customWidth="1"/>
    <col min="5" max="5" width="10" bestFit="1" customWidth="1"/>
    <col min="6" max="6" width="12.140625" bestFit="1" customWidth="1"/>
    <col min="7" max="7" width="12" bestFit="1" customWidth="1"/>
    <col min="8" max="8" width="11" bestFit="1" customWidth="1"/>
    <col min="10" max="10" width="11.42578125" customWidth="1"/>
    <col min="11" max="11" width="11.140625" bestFit="1" customWidth="1"/>
    <col min="12" max="12" width="11" bestFit="1" customWidth="1"/>
    <col min="13" max="13" width="10" bestFit="1" customWidth="1"/>
    <col min="14" max="14" width="12.140625" bestFit="1" customWidth="1"/>
    <col min="15" max="15" width="12" bestFit="1" customWidth="1"/>
    <col min="16" max="16" width="11" bestFit="1" customWidth="1"/>
  </cols>
  <sheetData>
    <row r="2" spans="2:16" x14ac:dyDescent="0.25">
      <c r="C2" s="122" t="s">
        <v>15</v>
      </c>
      <c r="D2" s="122"/>
      <c r="E2" s="122"/>
      <c r="F2" s="122" t="s">
        <v>16</v>
      </c>
      <c r="G2" s="122"/>
      <c r="H2" s="122"/>
      <c r="K2" s="122" t="s">
        <v>15</v>
      </c>
      <c r="L2" s="122"/>
      <c r="M2" s="122"/>
      <c r="N2" s="122" t="s">
        <v>16</v>
      </c>
      <c r="O2" s="122"/>
      <c r="P2" s="122"/>
    </row>
    <row r="3" spans="2:16" ht="24" customHeight="1" x14ac:dyDescent="0.25">
      <c r="B3" s="1"/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J3" s="1"/>
      <c r="K3" s="1" t="s">
        <v>6</v>
      </c>
      <c r="L3" s="1" t="s">
        <v>7</v>
      </c>
      <c r="M3" s="1" t="s">
        <v>8</v>
      </c>
      <c r="N3" s="1" t="s">
        <v>9</v>
      </c>
      <c r="O3" s="1" t="s">
        <v>10</v>
      </c>
      <c r="P3" s="1" t="s">
        <v>11</v>
      </c>
    </row>
    <row r="4" spans="2:16" ht="24" customHeight="1" x14ac:dyDescent="0.25">
      <c r="B4" s="1" t="s">
        <v>0</v>
      </c>
      <c r="C4" s="2">
        <v>49.85</v>
      </c>
      <c r="D4" s="2">
        <v>50</v>
      </c>
      <c r="E4" s="2">
        <v>49.81</v>
      </c>
      <c r="F4" s="2">
        <v>49.79</v>
      </c>
      <c r="G4" s="2">
        <v>50.04</v>
      </c>
      <c r="H4" s="2">
        <v>49.81</v>
      </c>
      <c r="J4" s="1" t="s">
        <v>0</v>
      </c>
      <c r="K4" s="5">
        <f>+C4/50</f>
        <v>0.997</v>
      </c>
      <c r="L4" s="5">
        <f t="shared" ref="L4:L6" si="0">+D4/50</f>
        <v>1</v>
      </c>
      <c r="M4" s="5">
        <f t="shared" ref="M4:M6" si="1">+E4/50</f>
        <v>0.99620000000000009</v>
      </c>
      <c r="N4" s="5">
        <f t="shared" ref="N4:N6" si="2">+F4/50</f>
        <v>0.99580000000000002</v>
      </c>
      <c r="O4" s="5">
        <f t="shared" ref="O4:O6" si="3">+G4/50</f>
        <v>1.0007999999999999</v>
      </c>
      <c r="P4" s="5">
        <f t="shared" ref="P4:P6" si="4">+H4/50</f>
        <v>0.99620000000000009</v>
      </c>
    </row>
    <row r="5" spans="2:16" ht="24" customHeight="1" x14ac:dyDescent="0.25">
      <c r="B5" s="1" t="s">
        <v>1</v>
      </c>
      <c r="C5" s="2">
        <v>49.9</v>
      </c>
      <c r="D5" s="2">
        <v>49.98</v>
      </c>
      <c r="E5" s="2">
        <v>49.86</v>
      </c>
      <c r="F5" s="2">
        <v>49.84</v>
      </c>
      <c r="G5" s="2">
        <v>49.99</v>
      </c>
      <c r="H5" s="2">
        <v>49.71</v>
      </c>
      <c r="J5" s="1" t="s">
        <v>1</v>
      </c>
      <c r="K5" s="5">
        <f t="shared" ref="K5:K6" si="5">+C5/50</f>
        <v>0.998</v>
      </c>
      <c r="L5" s="5">
        <f t="shared" si="0"/>
        <v>0.99959999999999993</v>
      </c>
      <c r="M5" s="5">
        <f t="shared" si="1"/>
        <v>0.99719999999999998</v>
      </c>
      <c r="N5" s="5">
        <f t="shared" si="2"/>
        <v>0.99680000000000002</v>
      </c>
      <c r="O5" s="5">
        <f t="shared" si="3"/>
        <v>0.99980000000000002</v>
      </c>
      <c r="P5" s="5">
        <f t="shared" si="4"/>
        <v>0.99419999999999997</v>
      </c>
    </row>
    <row r="6" spans="2:16" ht="24" customHeight="1" x14ac:dyDescent="0.25">
      <c r="B6" s="1" t="s">
        <v>2</v>
      </c>
      <c r="C6" s="2">
        <v>49.86</v>
      </c>
      <c r="D6" s="2">
        <v>50.17</v>
      </c>
      <c r="E6" s="2">
        <v>50.02</v>
      </c>
      <c r="F6" s="2">
        <v>49.86</v>
      </c>
      <c r="G6" s="2">
        <v>50.14</v>
      </c>
      <c r="H6" s="4">
        <v>49.84</v>
      </c>
      <c r="J6" s="1" t="s">
        <v>2</v>
      </c>
      <c r="K6" s="5">
        <f t="shared" si="5"/>
        <v>0.99719999999999998</v>
      </c>
      <c r="L6" s="5">
        <f t="shared" si="0"/>
        <v>1.0034000000000001</v>
      </c>
      <c r="M6" s="5">
        <f t="shared" si="1"/>
        <v>1.0004</v>
      </c>
      <c r="N6" s="5">
        <f t="shared" si="2"/>
        <v>0.99719999999999998</v>
      </c>
      <c r="O6" s="5">
        <f t="shared" si="3"/>
        <v>1.0027999999999999</v>
      </c>
      <c r="P6" s="5">
        <f t="shared" si="4"/>
        <v>0.99680000000000002</v>
      </c>
    </row>
    <row r="7" spans="2:16" ht="24" customHeight="1" x14ac:dyDescent="0.25">
      <c r="B7" s="1" t="s">
        <v>3</v>
      </c>
      <c r="C7" s="2">
        <v>19.87</v>
      </c>
      <c r="D7" s="2">
        <v>20.04</v>
      </c>
      <c r="E7" s="2">
        <v>20.03</v>
      </c>
      <c r="F7" s="2">
        <v>19.89</v>
      </c>
      <c r="G7" s="2">
        <v>20.05</v>
      </c>
      <c r="H7" s="2">
        <v>19.86</v>
      </c>
      <c r="J7" s="1" t="s">
        <v>3</v>
      </c>
      <c r="K7" s="5">
        <f>+C7/20</f>
        <v>0.99350000000000005</v>
      </c>
      <c r="L7" s="5">
        <f t="shared" ref="L7:L9" si="6">+D7/20</f>
        <v>1.002</v>
      </c>
      <c r="M7" s="5">
        <f t="shared" ref="M7:M9" si="7">+E7/20</f>
        <v>1.0015000000000001</v>
      </c>
      <c r="N7" s="5">
        <f t="shared" ref="N7:N9" si="8">+F7/20</f>
        <v>0.99450000000000005</v>
      </c>
      <c r="O7" s="5">
        <f t="shared" ref="O7:O9" si="9">+G7/20</f>
        <v>1.0024999999999999</v>
      </c>
      <c r="P7" s="5">
        <f t="shared" ref="P7:P9" si="10">+H7/20</f>
        <v>0.99299999999999999</v>
      </c>
    </row>
    <row r="8" spans="2:16" ht="24" customHeight="1" x14ac:dyDescent="0.25">
      <c r="B8" s="1" t="s">
        <v>4</v>
      </c>
      <c r="C8" s="2">
        <v>19.97</v>
      </c>
      <c r="D8" s="2">
        <v>20.09</v>
      </c>
      <c r="E8" s="2">
        <v>19.989999999999998</v>
      </c>
      <c r="F8" s="2">
        <v>20</v>
      </c>
      <c r="G8" s="2">
        <v>20.07</v>
      </c>
      <c r="H8" s="2">
        <v>20.02</v>
      </c>
      <c r="J8" s="1" t="s">
        <v>4</v>
      </c>
      <c r="K8" s="5">
        <f t="shared" ref="K8:K9" si="11">+C8/20</f>
        <v>0.99849999999999994</v>
      </c>
      <c r="L8" s="5">
        <f t="shared" si="6"/>
        <v>1.0044999999999999</v>
      </c>
      <c r="M8" s="5">
        <f t="shared" si="7"/>
        <v>0.99949999999999994</v>
      </c>
      <c r="N8" s="5">
        <f t="shared" si="8"/>
        <v>1</v>
      </c>
      <c r="O8" s="5">
        <f t="shared" si="9"/>
        <v>1.0035000000000001</v>
      </c>
      <c r="P8" s="5">
        <f t="shared" si="10"/>
        <v>1.0009999999999999</v>
      </c>
    </row>
    <row r="9" spans="2:16" ht="24" customHeight="1" x14ac:dyDescent="0.25">
      <c r="B9" s="1" t="s">
        <v>5</v>
      </c>
      <c r="C9" s="2">
        <v>20.059999999999999</v>
      </c>
      <c r="D9" s="2">
        <v>20.25</v>
      </c>
      <c r="E9" s="2">
        <v>20.170000000000002</v>
      </c>
      <c r="F9" s="2">
        <v>20.07</v>
      </c>
      <c r="G9" s="2">
        <v>20.18</v>
      </c>
      <c r="H9" s="2">
        <v>20.13</v>
      </c>
      <c r="J9" s="1" t="s">
        <v>5</v>
      </c>
      <c r="K9" s="5">
        <f t="shared" si="11"/>
        <v>1.0029999999999999</v>
      </c>
      <c r="L9" s="5">
        <f t="shared" si="6"/>
        <v>1.0125</v>
      </c>
      <c r="M9" s="5">
        <f t="shared" si="7"/>
        <v>1.0085000000000002</v>
      </c>
      <c r="N9" s="5">
        <f t="shared" si="8"/>
        <v>1.0035000000000001</v>
      </c>
      <c r="O9" s="5">
        <f t="shared" si="9"/>
        <v>1.0089999999999999</v>
      </c>
      <c r="P9" s="5">
        <f t="shared" si="10"/>
        <v>1.0065</v>
      </c>
    </row>
    <row r="10" spans="2:16" ht="24" customHeight="1" x14ac:dyDescent="0.25">
      <c r="B10" s="1" t="s">
        <v>12</v>
      </c>
      <c r="C10" s="2">
        <v>9.6199999999999992</v>
      </c>
      <c r="D10" s="2">
        <v>10.1</v>
      </c>
      <c r="E10" s="2">
        <v>10.050000000000001</v>
      </c>
      <c r="F10" s="2">
        <v>10.11</v>
      </c>
      <c r="G10" s="2">
        <v>10.09</v>
      </c>
      <c r="H10" s="2">
        <v>10</v>
      </c>
      <c r="J10" s="1" t="s">
        <v>12</v>
      </c>
      <c r="K10" s="5">
        <f>+C10/10</f>
        <v>0.96199999999999997</v>
      </c>
      <c r="L10" s="5">
        <f t="shared" ref="L10:L13" si="12">+D10/10</f>
        <v>1.01</v>
      </c>
      <c r="M10" s="5">
        <f t="shared" ref="M10:M13" si="13">+E10/10</f>
        <v>1.0050000000000001</v>
      </c>
      <c r="N10" s="5">
        <f t="shared" ref="N10:N13" si="14">+F10/10</f>
        <v>1.0109999999999999</v>
      </c>
      <c r="O10" s="5">
        <f t="shared" ref="O10:O13" si="15">+G10/10</f>
        <v>1.0089999999999999</v>
      </c>
      <c r="P10" s="5">
        <f t="shared" ref="P10:P13" si="16">+H10/10</f>
        <v>1</v>
      </c>
    </row>
    <row r="11" spans="2:16" ht="24" customHeight="1" x14ac:dyDescent="0.25">
      <c r="B11" s="6" t="s">
        <v>17</v>
      </c>
      <c r="C11" s="8">
        <v>9.59</v>
      </c>
      <c r="D11" s="8">
        <v>9.49</v>
      </c>
      <c r="E11" s="8">
        <v>9.35</v>
      </c>
      <c r="F11" s="8">
        <v>9.49</v>
      </c>
      <c r="G11" s="8">
        <v>9.4600000000000009</v>
      </c>
      <c r="H11" s="8">
        <v>9.39</v>
      </c>
      <c r="J11" s="6" t="s">
        <v>17</v>
      </c>
      <c r="K11" s="7">
        <f t="shared" ref="K11:K13" si="17">+C11/10</f>
        <v>0.95899999999999996</v>
      </c>
      <c r="L11" s="7">
        <f t="shared" si="12"/>
        <v>0.94900000000000007</v>
      </c>
      <c r="M11" s="7">
        <f t="shared" si="13"/>
        <v>0.93499999999999994</v>
      </c>
      <c r="N11" s="7">
        <f t="shared" si="14"/>
        <v>0.94900000000000007</v>
      </c>
      <c r="O11" s="7">
        <f t="shared" si="15"/>
        <v>0.94600000000000006</v>
      </c>
      <c r="P11" s="7">
        <f t="shared" si="16"/>
        <v>0.93900000000000006</v>
      </c>
    </row>
    <row r="12" spans="2:16" ht="24" customHeight="1" x14ac:dyDescent="0.25">
      <c r="B12" s="1" t="s">
        <v>13</v>
      </c>
      <c r="C12" s="3">
        <v>10</v>
      </c>
      <c r="D12" s="3">
        <v>9.98</v>
      </c>
      <c r="E12" s="3">
        <v>9.92</v>
      </c>
      <c r="F12" s="3">
        <v>10.039999999999999</v>
      </c>
      <c r="G12" s="3">
        <v>9.99</v>
      </c>
      <c r="H12" s="3">
        <v>9.82</v>
      </c>
      <c r="J12" s="1" t="s">
        <v>13</v>
      </c>
      <c r="K12" s="5">
        <f t="shared" si="17"/>
        <v>1</v>
      </c>
      <c r="L12" s="5">
        <f t="shared" si="12"/>
        <v>0.998</v>
      </c>
      <c r="M12" s="5">
        <f t="shared" si="13"/>
        <v>0.99199999999999999</v>
      </c>
      <c r="N12" s="5">
        <f t="shared" si="14"/>
        <v>1.004</v>
      </c>
      <c r="O12" s="5">
        <f t="shared" si="15"/>
        <v>0.999</v>
      </c>
      <c r="P12" s="5">
        <f t="shared" si="16"/>
        <v>0.98199999999999998</v>
      </c>
    </row>
    <row r="13" spans="2:16" ht="24" customHeight="1" x14ac:dyDescent="0.25">
      <c r="B13" s="1" t="s">
        <v>14</v>
      </c>
      <c r="C13" s="3">
        <v>9.9</v>
      </c>
      <c r="D13" s="3">
        <v>9.91</v>
      </c>
      <c r="E13" s="3">
        <v>9.86</v>
      </c>
      <c r="F13" s="3">
        <v>9.9</v>
      </c>
      <c r="G13" s="3">
        <v>9.8800000000000008</v>
      </c>
      <c r="H13" s="3">
        <v>9.77</v>
      </c>
      <c r="J13" s="1" t="s">
        <v>14</v>
      </c>
      <c r="K13" s="5">
        <f t="shared" si="17"/>
        <v>0.99</v>
      </c>
      <c r="L13" s="5">
        <f t="shared" si="12"/>
        <v>0.99099999999999999</v>
      </c>
      <c r="M13" s="5">
        <f t="shared" si="13"/>
        <v>0.98599999999999999</v>
      </c>
      <c r="N13" s="5">
        <f t="shared" si="14"/>
        <v>0.99</v>
      </c>
      <c r="O13" s="5">
        <f t="shared" si="15"/>
        <v>0.9880000000000001</v>
      </c>
      <c r="P13" s="5">
        <f t="shared" si="16"/>
        <v>0.97699999999999998</v>
      </c>
    </row>
    <row r="15" spans="2:16" x14ac:dyDescent="0.25">
      <c r="B15" s="9" t="s">
        <v>24</v>
      </c>
    </row>
    <row r="16" spans="2:16" ht="15.75" thickBot="1" x14ac:dyDescent="0.3"/>
    <row r="17" spans="2:5" x14ac:dyDescent="0.25">
      <c r="B17" s="11"/>
      <c r="C17" s="12" t="s">
        <v>21</v>
      </c>
      <c r="D17" s="12" t="s">
        <v>22</v>
      </c>
      <c r="E17" s="13" t="s">
        <v>23</v>
      </c>
    </row>
    <row r="18" spans="2:5" x14ac:dyDescent="0.25">
      <c r="B18" s="14" t="s">
        <v>18</v>
      </c>
      <c r="C18" s="10">
        <f>AVERAGE(K4,N4,K7,N7,K10,N10,K12,N12)</f>
        <v>0.99472500000000008</v>
      </c>
      <c r="D18" s="10">
        <f>AVERAGE(L4,O4,L7,O7,L10,O10,L12,O12)</f>
        <v>1.0026625</v>
      </c>
      <c r="E18" s="15">
        <f>AVERAGE(M4,P4,M7,P7,M10,P10,M12,P12)</f>
        <v>0.99573750000000005</v>
      </c>
    </row>
    <row r="19" spans="2:5" x14ac:dyDescent="0.25">
      <c r="B19" s="14" t="s">
        <v>19</v>
      </c>
      <c r="C19" s="10">
        <f>AVERAGE(K5,N5,K8,N8)</f>
        <v>0.99832500000000002</v>
      </c>
      <c r="D19" s="10">
        <f>AVERAGE(L5,O5,L8,O8)</f>
        <v>1.0018499999999999</v>
      </c>
      <c r="E19" s="15">
        <f>AVERAGE(M5,P5,M8,P8)</f>
        <v>0.99797499999999995</v>
      </c>
    </row>
    <row r="20" spans="2:5" ht="15.75" thickBot="1" x14ac:dyDescent="0.3">
      <c r="B20" s="16" t="s">
        <v>20</v>
      </c>
      <c r="C20" s="17">
        <f>AVERAGE(K6,N6,K9,N9,K13,N13)</f>
        <v>0.99681666666666668</v>
      </c>
      <c r="D20" s="17">
        <f>AVERAGE(L6,O6,L9,O9,L13,O13)</f>
        <v>1.0011166666666667</v>
      </c>
      <c r="E20" s="18">
        <f>AVERAGE(M6,P6,M9,P9,M13,P13)</f>
        <v>0.99586666666666668</v>
      </c>
    </row>
  </sheetData>
  <mergeCells count="4">
    <mergeCell ref="C2:E2"/>
    <mergeCell ref="F2:H2"/>
    <mergeCell ref="K2:M2"/>
    <mergeCell ref="N2:P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testing</vt:lpstr>
      <vt:lpstr>shrinking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2023-04-27T08:19:02Z</cp:lastPrinted>
  <dcterms:created xsi:type="dcterms:W3CDTF">2023-04-27T08:00:51Z</dcterms:created>
  <dcterms:modified xsi:type="dcterms:W3CDTF">2023-08-01T10:56:11Z</dcterms:modified>
</cp:coreProperties>
</file>