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unka\2021\mytechfun\www\download\146\"/>
    </mc:Choice>
  </mc:AlternateContent>
  <xr:revisionPtr revIDLastSave="0" documentId="13_ncr:1_{D73FC151-5CA0-41BC-921E-01AB0A422419}" xr6:coauthVersionLast="47" xr6:coauthVersionMax="47" xr10:uidLastSave="{00000000-0000-0000-0000-000000000000}"/>
  <bookViews>
    <workbookView xWindow="-120" yWindow="-120" windowWidth="29040" windowHeight="17640" xr2:uid="{358E5B98-1043-4C1C-9607-95572AFB7153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O6" i="1"/>
  <c r="N6" i="1"/>
  <c r="P5" i="1"/>
  <c r="O5" i="1"/>
  <c r="N5" i="1"/>
  <c r="J31" i="1"/>
  <c r="J30" i="1"/>
  <c r="D31" i="1"/>
  <c r="D30" i="1"/>
  <c r="J6" i="1"/>
  <c r="J5" i="1"/>
  <c r="E6" i="1"/>
  <c r="E5" i="1" l="1"/>
</calcChain>
</file>

<file path=xl/sharedStrings.xml><?xml version="1.0" encoding="utf-8"?>
<sst xmlns="http://schemas.openxmlformats.org/spreadsheetml/2006/main" count="66" uniqueCount="50">
  <si>
    <t>Tensile</t>
  </si>
  <si>
    <t>test 1</t>
  </si>
  <si>
    <t>test 2</t>
  </si>
  <si>
    <t>Shear</t>
  </si>
  <si>
    <t>Average</t>
  </si>
  <si>
    <t>Tensile [kg]</t>
  </si>
  <si>
    <t>Shear [kg]</t>
  </si>
  <si>
    <t>Bending</t>
  </si>
  <si>
    <t>distance between supports: 50 mm</t>
  </si>
  <si>
    <t>Test specimen 80x10x4 mm</t>
  </si>
  <si>
    <t>Double shear area</t>
  </si>
  <si>
    <t>2 x Ø5 mm</t>
  </si>
  <si>
    <t>Minimal area: 4x4 mm</t>
  </si>
  <si>
    <t>based on ISO 180 (IZOD test specimen)</t>
  </si>
  <si>
    <t>dist from 0 [mm]</t>
  </si>
  <si>
    <r>
      <t>E</t>
    </r>
    <r>
      <rPr>
        <vertAlign val="subscript"/>
        <sz val="11"/>
        <color theme="1"/>
        <rFont val="Calibri"/>
        <family val="2"/>
        <charset val="238"/>
        <scheme val="minor"/>
      </rPr>
      <t>break</t>
    </r>
    <r>
      <rPr>
        <sz val="11"/>
        <color theme="1"/>
        <rFont val="Calibri"/>
        <family val="2"/>
        <charset val="238"/>
        <scheme val="minor"/>
      </rPr>
      <t xml:space="preserve"> [J]</t>
    </r>
  </si>
  <si>
    <t>E br =   m * g * H = 0.5 kg * 9.81 m/s2 * H [m]</t>
  </si>
  <si>
    <t>Impact test</t>
  </si>
  <si>
    <t>Test specimen: 80x10x4, notch 2mm deep</t>
  </si>
  <si>
    <t>*Based is ISO 178</t>
  </si>
  <si>
    <t>Torque (twist) test</t>
  </si>
  <si>
    <t>Torque</t>
  </si>
  <si>
    <t>Torque [Nm]</t>
  </si>
  <si>
    <t>twists</t>
  </si>
  <si>
    <t>Prusa</t>
  </si>
  <si>
    <t>Test specimen: D6 mm, 30 mm cylindrical part</t>
  </si>
  <si>
    <t>Prusament resin vs Siraya Sculpt resin</t>
  </si>
  <si>
    <t>Siraya</t>
  </si>
  <si>
    <t>Deform at break [mm]</t>
  </si>
  <si>
    <t>2 mm deform [kg]</t>
  </si>
  <si>
    <t>Break [kg]</t>
  </si>
  <si>
    <t>Average values</t>
  </si>
  <si>
    <t>Creep</t>
  </si>
  <si>
    <t>Day 0</t>
  </si>
  <si>
    <t>Day 2</t>
  </si>
  <si>
    <t>Day 1</t>
  </si>
  <si>
    <t>(after 24h)</t>
  </si>
  <si>
    <t>Day 3</t>
  </si>
  <si>
    <t>Prusament Resin vs Siraya sculpt resin</t>
  </si>
  <si>
    <t>MyTechFun, 2021-10-17</t>
  </si>
  <si>
    <t>Day 4</t>
  </si>
  <si>
    <t>Day 5</t>
  </si>
  <si>
    <t>80°</t>
  </si>
  <si>
    <t>70°</t>
  </si>
  <si>
    <t>*room temperature (20-25°C)</t>
  </si>
  <si>
    <t>No load</t>
  </si>
  <si>
    <t>permanent</t>
  </si>
  <si>
    <t>deformation</t>
  </si>
  <si>
    <t>(dimension</t>
  </si>
  <si>
    <t>after 4 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</si>
</sst>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3" fillId="0" borderId="0" xfId="0" applyFont="1"/>
    <xf numFmtId="0" fontId="1" fillId="2" borderId="6" xfId="0" applyFont="1" applyFill="1" applyBorder="1"/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" fillId="3" borderId="4" xfId="0" applyFont="1" applyFill="1" applyBorder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203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Munka1!$E$4</c:f>
              <c:strCache>
                <c:ptCount val="1"/>
                <c:pt idx="0">
                  <c:v>Tensile [kg]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6B-4BDF-BEF8-BFA53B1E7AB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76B-4BDF-BEF8-BFA53B1E7ABF}"/>
              </c:ext>
            </c:extLst>
          </c:dPt>
          <c:cat>
            <c:strRef>
              <c:f>Munka1!$B$5:$B$6</c:f>
              <c:strCache>
                <c:ptCount val="2"/>
                <c:pt idx="0">
                  <c:v>Prusa</c:v>
                </c:pt>
                <c:pt idx="1">
                  <c:v>Siraya</c:v>
                </c:pt>
              </c:strCache>
            </c:strRef>
          </c:cat>
          <c:val>
            <c:numRef>
              <c:f>Munka1!$E$5:$E$6</c:f>
              <c:numCache>
                <c:formatCode>General</c:formatCode>
                <c:ptCount val="2"/>
                <c:pt idx="0">
                  <c:v>53.6</c:v>
                </c:pt>
                <c:pt idx="1">
                  <c:v>59.8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8-4AA7-B65C-F5BCB99DE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062136"/>
        <c:axId val="472067056"/>
      </c:barChart>
      <c:catAx>
        <c:axId val="47206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2067056"/>
        <c:crosses val="autoZero"/>
        <c:auto val="1"/>
        <c:lblAlgn val="ctr"/>
        <c:lblOffset val="100"/>
        <c:noMultiLvlLbl val="0"/>
      </c:catAx>
      <c:valAx>
        <c:axId val="472067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2062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Munka1!$J$4</c:f>
              <c:strCache>
                <c:ptCount val="1"/>
                <c:pt idx="0">
                  <c:v>Shear [kg]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6-454B-BC64-A4F933EC64E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E96-454B-BC64-A4F933EC64E6}"/>
              </c:ext>
            </c:extLst>
          </c:dPt>
          <c:cat>
            <c:strRef>
              <c:f>Munka1!$G$5:$G$6</c:f>
              <c:strCache>
                <c:ptCount val="2"/>
                <c:pt idx="0">
                  <c:v>Prusa</c:v>
                </c:pt>
                <c:pt idx="1">
                  <c:v>Siraya</c:v>
                </c:pt>
              </c:strCache>
            </c:strRef>
          </c:cat>
          <c:val>
            <c:numRef>
              <c:f>Munka1!$J$5:$J$6</c:f>
              <c:numCache>
                <c:formatCode>General</c:formatCode>
                <c:ptCount val="2"/>
                <c:pt idx="0">
                  <c:v>105.9</c:v>
                </c:pt>
                <c:pt idx="1">
                  <c:v>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5-4721-8424-72BE28989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376568"/>
        <c:axId val="477377224"/>
      </c:barChart>
      <c:catAx>
        <c:axId val="47737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7377224"/>
        <c:crosses val="autoZero"/>
        <c:auto val="1"/>
        <c:lblAlgn val="ctr"/>
        <c:lblOffset val="100"/>
        <c:noMultiLvlLbl val="0"/>
      </c:catAx>
      <c:valAx>
        <c:axId val="4773772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737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[kg] or [mm]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Munka1!$M$5</c:f>
              <c:strCache>
                <c:ptCount val="1"/>
                <c:pt idx="0">
                  <c:v>Prusa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C2-4B8E-98E1-D2BCA441E8D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DC2-4B8E-98E1-D2BCA441E8DF}"/>
              </c:ext>
            </c:extLst>
          </c:dPt>
          <c:cat>
            <c:strRef>
              <c:f>Munka1!$N$4:$P$4</c:f>
              <c:strCache>
                <c:ptCount val="3"/>
                <c:pt idx="0">
                  <c:v>2 mm deform [kg]</c:v>
                </c:pt>
                <c:pt idx="1">
                  <c:v>Break [kg]</c:v>
                </c:pt>
                <c:pt idx="2">
                  <c:v>Deform at break [mm]</c:v>
                </c:pt>
              </c:strCache>
            </c:strRef>
          </c:cat>
          <c:val>
            <c:numRef>
              <c:f>Munka1!$N$5:$P$5</c:f>
              <c:numCache>
                <c:formatCode>General</c:formatCode>
                <c:ptCount val="3"/>
                <c:pt idx="0">
                  <c:v>3.9749999999999996</c:v>
                </c:pt>
                <c:pt idx="1">
                  <c:v>12.475</c:v>
                </c:pt>
                <c:pt idx="2">
                  <c:v>7.4499999999999993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B-4A6F-95E8-0155E45CEE2E}"/>
            </c:ext>
          </c:extLst>
        </c:ser>
        <c:ser>
          <c:idx val="1"/>
          <c:order val="1"/>
          <c:tx>
            <c:strRef>
              <c:f>Munka1!$M$6</c:f>
              <c:strCache>
                <c:ptCount val="1"/>
                <c:pt idx="0">
                  <c:v>Siraya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C2-4B8E-98E1-D2BCA441E8D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DC2-4B8E-98E1-D2BCA441E8DF}"/>
              </c:ext>
            </c:extLst>
          </c:dPt>
          <c:cat>
            <c:strRef>
              <c:f>Munka1!$N$4:$P$4</c:f>
              <c:strCache>
                <c:ptCount val="3"/>
                <c:pt idx="0">
                  <c:v>2 mm deform [kg]</c:v>
                </c:pt>
                <c:pt idx="1">
                  <c:v>Break [kg]</c:v>
                </c:pt>
                <c:pt idx="2">
                  <c:v>Deform at break [mm]</c:v>
                </c:pt>
              </c:strCache>
            </c:strRef>
          </c:cat>
          <c:val>
            <c:numRef>
              <c:f>Munka1!$N$6:$P$6</c:f>
              <c:numCache>
                <c:formatCode>General</c:formatCode>
                <c:ptCount val="3"/>
                <c:pt idx="0">
                  <c:v>5.2750000000000004</c:v>
                </c:pt>
                <c:pt idx="1">
                  <c:v>10.399999999999999</c:v>
                </c:pt>
                <c:pt idx="2">
                  <c:v>4.5449999999999999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7B-4A6F-95E8-0155E45CE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451024"/>
        <c:axId val="477444464"/>
      </c:barChart>
      <c:catAx>
        <c:axId val="4774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7444464"/>
        <c:crosses val="autoZero"/>
        <c:auto val="1"/>
        <c:lblAlgn val="ctr"/>
        <c:lblOffset val="100"/>
        <c:noMultiLvlLbl val="0"/>
      </c:catAx>
      <c:valAx>
        <c:axId val="47744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745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Munka1!$D$29</c:f>
              <c:strCache>
                <c:ptCount val="1"/>
                <c:pt idx="0">
                  <c:v>Ebreak [J]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5-44AF-A9AE-1991978A658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2B5-44AF-A9AE-1991978A658B}"/>
              </c:ext>
            </c:extLst>
          </c:dPt>
          <c:cat>
            <c:strRef>
              <c:f>Munka1!$B$30:$B$31</c:f>
              <c:strCache>
                <c:ptCount val="2"/>
                <c:pt idx="0">
                  <c:v>Prusa</c:v>
                </c:pt>
                <c:pt idx="1">
                  <c:v>Siraya</c:v>
                </c:pt>
              </c:strCache>
            </c:strRef>
          </c:cat>
          <c:val>
            <c:numRef>
              <c:f>Munka1!$D$30:$D$31</c:f>
              <c:numCache>
                <c:formatCode>General</c:formatCode>
                <c:ptCount val="2"/>
                <c:pt idx="0">
                  <c:v>6.8669999999999995E-2</c:v>
                </c:pt>
                <c:pt idx="1">
                  <c:v>6.3765000000000002E-2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A-47AA-B4F6-32286D0CF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487104"/>
        <c:axId val="477493008"/>
      </c:barChart>
      <c:catAx>
        <c:axId val="47748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7493008"/>
        <c:crosses val="autoZero"/>
        <c:auto val="1"/>
        <c:lblAlgn val="ctr"/>
        <c:lblOffset val="100"/>
        <c:noMultiLvlLbl val="0"/>
      </c:catAx>
      <c:valAx>
        <c:axId val="477493008"/>
        <c:scaling>
          <c:orientation val="minMax"/>
          <c:max val="0.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7748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Munka1!$J$29</c:f>
              <c:strCache>
                <c:ptCount val="1"/>
                <c:pt idx="0">
                  <c:v>Torque [Nm]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56-46F8-8562-84B8621D7A3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956-46F8-8562-84B8621D7A3A}"/>
              </c:ext>
            </c:extLst>
          </c:dPt>
          <c:cat>
            <c:strRef>
              <c:f>Munka1!$G$30:$G$31</c:f>
              <c:strCache>
                <c:ptCount val="2"/>
                <c:pt idx="0">
                  <c:v>Prusa</c:v>
                </c:pt>
                <c:pt idx="1">
                  <c:v>Siraya</c:v>
                </c:pt>
              </c:strCache>
            </c:strRef>
          </c:cat>
          <c:val>
            <c:numRef>
              <c:f>Munka1!$J$30:$J$31</c:f>
              <c:numCache>
                <c:formatCode>General</c:formatCode>
                <c:ptCount val="2"/>
                <c:pt idx="0">
                  <c:v>1.25</c:v>
                </c:pt>
                <c:pt idx="1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1-412E-A1FA-0A27F8FAC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3879624"/>
        <c:axId val="573882576"/>
      </c:barChart>
      <c:catAx>
        <c:axId val="57387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3882576"/>
        <c:crosses val="autoZero"/>
        <c:auto val="1"/>
        <c:lblAlgn val="ctr"/>
        <c:lblOffset val="100"/>
        <c:noMultiLvlLbl val="0"/>
      </c:catAx>
      <c:valAx>
        <c:axId val="573882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387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test, deformation [mm]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Munka1!$M$33</c:f>
              <c:strCache>
                <c:ptCount val="1"/>
                <c:pt idx="0">
                  <c:v>Prusa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Munka1!$N$32:$T$32</c:f>
              <c:strCache>
                <c:ptCount val="7"/>
                <c:pt idx="0">
                  <c:v>Day 0</c:v>
                </c:pt>
                <c:pt idx="1">
                  <c:v>Day 1</c:v>
                </c:pt>
                <c:pt idx="2">
                  <c:v>Day 2</c:v>
                </c:pt>
                <c:pt idx="3">
                  <c:v>Day 3</c:v>
                </c:pt>
                <c:pt idx="4">
                  <c:v>Day 4</c:v>
                </c:pt>
                <c:pt idx="5">
                  <c:v>Day 5</c:v>
                </c:pt>
                <c:pt idx="6">
                  <c:v>No load</c:v>
                </c:pt>
              </c:strCache>
            </c:strRef>
          </c:cat>
          <c:val>
            <c:numRef>
              <c:f>Munka1!$N$33:$T$33</c:f>
              <c:numCache>
                <c:formatCode>General</c:formatCode>
                <c:ptCount val="7"/>
                <c:pt idx="0">
                  <c:v>24.36</c:v>
                </c:pt>
                <c:pt idx="1">
                  <c:v>40.729999999999997</c:v>
                </c:pt>
                <c:pt idx="2">
                  <c:v>52.38</c:v>
                </c:pt>
                <c:pt idx="3">
                  <c:v>62.31</c:v>
                </c:pt>
                <c:pt idx="4">
                  <c:v>67.760000000000005</c:v>
                </c:pt>
                <c:pt idx="5">
                  <c:v>72.2</c:v>
                </c:pt>
                <c:pt idx="6">
                  <c:v>48.82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E6-40EB-819B-B63383F3D29E}"/>
            </c:ext>
          </c:extLst>
        </c:ser>
        <c:ser>
          <c:idx val="1"/>
          <c:order val="1"/>
          <c:tx>
            <c:strRef>
              <c:f>Munka1!$M$34</c:f>
              <c:strCache>
                <c:ptCount val="1"/>
                <c:pt idx="0">
                  <c:v>Siraya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Munka1!$N$32:$T$32</c:f>
              <c:strCache>
                <c:ptCount val="7"/>
                <c:pt idx="0">
                  <c:v>Day 0</c:v>
                </c:pt>
                <c:pt idx="1">
                  <c:v>Day 1</c:v>
                </c:pt>
                <c:pt idx="2">
                  <c:v>Day 2</c:v>
                </c:pt>
                <c:pt idx="3">
                  <c:v>Day 3</c:v>
                </c:pt>
                <c:pt idx="4">
                  <c:v>Day 4</c:v>
                </c:pt>
                <c:pt idx="5">
                  <c:v>Day 5</c:v>
                </c:pt>
                <c:pt idx="6">
                  <c:v>No load</c:v>
                </c:pt>
              </c:strCache>
            </c:strRef>
          </c:cat>
          <c:val>
            <c:numRef>
              <c:f>Munka1!$N$34:$T$34</c:f>
              <c:numCache>
                <c:formatCode>General</c:formatCode>
                <c:ptCount val="7"/>
                <c:pt idx="0">
                  <c:v>19.920000000000002</c:v>
                </c:pt>
                <c:pt idx="1">
                  <c:v>27.82</c:v>
                </c:pt>
                <c:pt idx="2">
                  <c:v>31.17</c:v>
                </c:pt>
                <c:pt idx="3">
                  <c:v>33.76</c:v>
                </c:pt>
                <c:pt idx="4">
                  <c:v>36.69</c:v>
                </c:pt>
                <c:pt idx="5">
                  <c:v>38.86</c:v>
                </c:pt>
                <c:pt idx="6">
                  <c:v>27.43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6-40EB-819B-B63383F3D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493560"/>
        <c:axId val="601495856"/>
      </c:lineChart>
      <c:catAx>
        <c:axId val="60149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1495856"/>
        <c:crosses val="autoZero"/>
        <c:auto val="1"/>
        <c:lblAlgn val="ctr"/>
        <c:lblOffset val="100"/>
        <c:noMultiLvlLbl val="0"/>
      </c:catAx>
      <c:valAx>
        <c:axId val="60149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1493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7</xdr:row>
      <xdr:rowOff>147637</xdr:rowOff>
    </xdr:from>
    <xdr:to>
      <xdr:col>4</xdr:col>
      <xdr:colOff>542925</xdr:colOff>
      <xdr:row>22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5B5B90-6582-41E2-A8D6-7607F2A4FD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7</xdr:row>
      <xdr:rowOff>161925</xdr:rowOff>
    </xdr:from>
    <xdr:to>
      <xdr:col>9</xdr:col>
      <xdr:colOff>733425</xdr:colOff>
      <xdr:row>21</xdr:row>
      <xdr:rowOff>171450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C3C745D-1C20-4769-B700-1ACF1951E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600074</xdr:colOff>
      <xdr:row>8</xdr:row>
      <xdr:rowOff>33337</xdr:rowOff>
    </xdr:from>
    <xdr:to>
      <xdr:col>15</xdr:col>
      <xdr:colOff>1323974</xdr:colOff>
      <xdr:row>25</xdr:row>
      <xdr:rowOff>104775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B5F292E-502B-4FBE-AD28-209C8F60C3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34</xdr:row>
      <xdr:rowOff>61912</xdr:rowOff>
    </xdr:from>
    <xdr:to>
      <xdr:col>3</xdr:col>
      <xdr:colOff>561975</xdr:colOff>
      <xdr:row>46</xdr:row>
      <xdr:rowOff>95250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1E2D370E-5529-4DBC-8ED1-CD2849110A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152400</xdr:colOff>
      <xdr:row>34</xdr:row>
      <xdr:rowOff>42862</xdr:rowOff>
    </xdr:from>
    <xdr:to>
      <xdr:col>9</xdr:col>
      <xdr:colOff>561975</xdr:colOff>
      <xdr:row>46</xdr:row>
      <xdr:rowOff>85725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E5E0D0BA-D22D-4022-A6F5-7CA2702A0F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238125</xdr:colOff>
      <xdr:row>34</xdr:row>
      <xdr:rowOff>128587</xdr:rowOff>
    </xdr:from>
    <xdr:to>
      <xdr:col>17</xdr:col>
      <xdr:colOff>419099</xdr:colOff>
      <xdr:row>49</xdr:row>
      <xdr:rowOff>123825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3845CF8-E987-49AE-B8D5-7B7A23C396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3408-FC1C-43D5-8CEF-40DE00F68D7F}">
  <dimension ref="B2:T51"/>
  <sheetViews>
    <sheetView tabSelected="1" zoomScaleNormal="100" workbookViewId="0">
      <selection activeCell="R8" sqref="R8"/>
    </sheetView>
  </sheetViews>
  <sheetFormatPr defaultRowHeight="15" x14ac:dyDescent="0.25"/>
  <cols>
    <col min="3" max="3" width="15.85546875" bestFit="1" customWidth="1"/>
    <col min="5" max="5" width="12.140625" bestFit="1" customWidth="1"/>
    <col min="7" max="7" width="14.42578125" bestFit="1" customWidth="1"/>
    <col min="8" max="8" width="15.85546875" bestFit="1" customWidth="1"/>
    <col min="9" max="9" width="6.5703125" customWidth="1"/>
    <col min="10" max="10" width="13.42578125" bestFit="1" customWidth="1"/>
    <col min="13" max="13" width="10.140625" bestFit="1" customWidth="1"/>
    <col min="14" max="14" width="16.7109375" customWidth="1"/>
    <col min="15" max="15" width="12.140625" bestFit="1" customWidth="1"/>
    <col min="16" max="16" width="20.85546875" bestFit="1" customWidth="1"/>
    <col min="18" max="18" width="11.5703125" customWidth="1"/>
    <col min="19" max="19" width="10.140625" customWidth="1"/>
    <col min="20" max="20" width="12.5703125" bestFit="1" customWidth="1"/>
  </cols>
  <sheetData>
    <row r="2" spans="2:16" ht="23.25" x14ac:dyDescent="0.35">
      <c r="B2" s="19" t="s">
        <v>26</v>
      </c>
    </row>
    <row r="3" spans="2:16" ht="16.5" thickBot="1" x14ac:dyDescent="0.3">
      <c r="E3" s="1" t="s">
        <v>4</v>
      </c>
      <c r="F3" s="1"/>
      <c r="G3" s="1"/>
      <c r="H3" s="1"/>
      <c r="I3" s="1"/>
      <c r="J3" s="1" t="s">
        <v>4</v>
      </c>
      <c r="K3" s="1"/>
      <c r="N3" s="26" t="s">
        <v>31</v>
      </c>
      <c r="O3" s="26"/>
      <c r="P3" s="26"/>
    </row>
    <row r="4" spans="2:16" x14ac:dyDescent="0.25">
      <c r="B4" s="2" t="s">
        <v>0</v>
      </c>
      <c r="C4" s="3" t="s">
        <v>1</v>
      </c>
      <c r="D4" s="3" t="s">
        <v>2</v>
      </c>
      <c r="E4" s="4" t="s">
        <v>5</v>
      </c>
      <c r="G4" s="2" t="s">
        <v>3</v>
      </c>
      <c r="H4" s="3" t="s">
        <v>1</v>
      </c>
      <c r="I4" s="3" t="s">
        <v>2</v>
      </c>
      <c r="J4" s="4" t="s">
        <v>6</v>
      </c>
      <c r="M4" s="9" t="s">
        <v>7</v>
      </c>
      <c r="N4" s="3" t="s">
        <v>29</v>
      </c>
      <c r="O4" s="3" t="s">
        <v>30</v>
      </c>
      <c r="P4" s="12" t="s">
        <v>28</v>
      </c>
    </row>
    <row r="5" spans="2:16" x14ac:dyDescent="0.25">
      <c r="B5" s="23" t="s">
        <v>24</v>
      </c>
      <c r="C5" s="21">
        <v>67</v>
      </c>
      <c r="D5" s="21">
        <v>40.200000000000003</v>
      </c>
      <c r="E5" s="6">
        <f>AVERAGE(C5:D5)</f>
        <v>53.6</v>
      </c>
      <c r="G5" s="23" t="s">
        <v>24</v>
      </c>
      <c r="H5" s="21">
        <v>99.4</v>
      </c>
      <c r="I5" s="21">
        <v>112.4</v>
      </c>
      <c r="J5" s="6">
        <f>AVERAGE(H5:I5)</f>
        <v>105.9</v>
      </c>
      <c r="M5" s="23" t="s">
        <v>24</v>
      </c>
      <c r="N5" s="5">
        <f>AVERAGE(4.1,3.85)</f>
        <v>3.9749999999999996</v>
      </c>
      <c r="O5" s="5">
        <f>AVERAGE(12.6,12.35)</f>
        <v>12.475</v>
      </c>
      <c r="P5" s="10">
        <f>AVERAGE(7.52,7.38)</f>
        <v>7.4499999999999993</v>
      </c>
    </row>
    <row r="6" spans="2:16" ht="15.75" thickBot="1" x14ac:dyDescent="0.3">
      <c r="B6" s="20" t="s">
        <v>27</v>
      </c>
      <c r="C6" s="22">
        <v>57.6</v>
      </c>
      <c r="D6" s="22">
        <v>62</v>
      </c>
      <c r="E6" s="8">
        <f t="shared" ref="E6" si="0">AVERAGE(C6:D6)</f>
        <v>59.8</v>
      </c>
      <c r="G6" s="20" t="s">
        <v>27</v>
      </c>
      <c r="H6" s="22">
        <v>82</v>
      </c>
      <c r="I6" s="22">
        <v>88.2</v>
      </c>
      <c r="J6" s="8">
        <f t="shared" ref="J6" si="1">AVERAGE(H6:I6)</f>
        <v>85.1</v>
      </c>
      <c r="M6" s="20" t="s">
        <v>27</v>
      </c>
      <c r="N6" s="7">
        <f>AVERAGE(5.2,5.35)</f>
        <v>5.2750000000000004</v>
      </c>
      <c r="O6" s="7">
        <f>AVERAGE(8.35,12.45)</f>
        <v>10.399999999999999</v>
      </c>
      <c r="P6" s="11">
        <f>AVERAGE(3.26,5.83)</f>
        <v>4.5449999999999999</v>
      </c>
    </row>
    <row r="17" spans="2:20" x14ac:dyDescent="0.25">
      <c r="R17" s="14" t="s">
        <v>38</v>
      </c>
    </row>
    <row r="18" spans="2:20" x14ac:dyDescent="0.25">
      <c r="R18" s="15" t="s">
        <v>39</v>
      </c>
    </row>
    <row r="24" spans="2:20" x14ac:dyDescent="0.25">
      <c r="B24" t="s">
        <v>12</v>
      </c>
      <c r="G24" t="s">
        <v>10</v>
      </c>
    </row>
    <row r="25" spans="2:20" x14ac:dyDescent="0.25">
      <c r="G25" t="s">
        <v>11</v>
      </c>
    </row>
    <row r="27" spans="2:20" x14ac:dyDescent="0.25">
      <c r="B27" t="s">
        <v>17</v>
      </c>
      <c r="M27" t="s">
        <v>19</v>
      </c>
    </row>
    <row r="28" spans="2:20" ht="15.75" thickBot="1" x14ac:dyDescent="0.3">
      <c r="B28" t="s">
        <v>13</v>
      </c>
      <c r="G28" t="s">
        <v>20</v>
      </c>
      <c r="M28" t="s">
        <v>8</v>
      </c>
      <c r="T28" s="25" t="s">
        <v>46</v>
      </c>
    </row>
    <row r="29" spans="2:20" ht="18" x14ac:dyDescent="0.35">
      <c r="B29" s="2" t="s">
        <v>0</v>
      </c>
      <c r="C29" s="3" t="s">
        <v>14</v>
      </c>
      <c r="D29" s="12" t="s">
        <v>15</v>
      </c>
      <c r="E29" s="13"/>
      <c r="G29" s="2" t="s">
        <v>21</v>
      </c>
      <c r="H29" s="3" t="s">
        <v>1</v>
      </c>
      <c r="I29" s="3" t="s">
        <v>2</v>
      </c>
      <c r="J29" s="4" t="s">
        <v>22</v>
      </c>
      <c r="K29" t="s">
        <v>23</v>
      </c>
      <c r="M29" t="s">
        <v>9</v>
      </c>
      <c r="T29" s="25" t="s">
        <v>47</v>
      </c>
    </row>
    <row r="30" spans="2:20" x14ac:dyDescent="0.25">
      <c r="B30" s="23" t="s">
        <v>24</v>
      </c>
      <c r="C30" s="5">
        <v>14</v>
      </c>
      <c r="D30" s="10">
        <f>0.5*9.81*C30/1000</f>
        <v>6.8669999999999995E-2</v>
      </c>
      <c r="E30" s="13"/>
      <c r="G30" s="23" t="s">
        <v>24</v>
      </c>
      <c r="H30" s="5">
        <v>1.3</v>
      </c>
      <c r="I30" s="5">
        <v>1.2</v>
      </c>
      <c r="J30" s="6">
        <f>AVERAGE(H30:I30)</f>
        <v>1.25</v>
      </c>
      <c r="K30" t="s">
        <v>42</v>
      </c>
      <c r="M30" s="17"/>
      <c r="N30" s="18"/>
      <c r="O30" s="16"/>
      <c r="P30" s="16"/>
      <c r="T30" s="25" t="s">
        <v>48</v>
      </c>
    </row>
    <row r="31" spans="2:20" ht="15.75" thickBot="1" x14ac:dyDescent="0.3">
      <c r="B31" s="20" t="s">
        <v>27</v>
      </c>
      <c r="C31" s="7">
        <v>13</v>
      </c>
      <c r="D31" s="11">
        <f t="shared" ref="D31" si="2">0.5*9.81*C31/1000</f>
        <v>6.3765000000000002E-2</v>
      </c>
      <c r="E31" s="13"/>
      <c r="G31" s="20" t="s">
        <v>27</v>
      </c>
      <c r="H31" s="7">
        <v>1.3</v>
      </c>
      <c r="I31" s="7">
        <v>1.4</v>
      </c>
      <c r="J31" s="8">
        <f t="shared" ref="J31" si="3">AVERAGE(H31:I31)</f>
        <v>1.35</v>
      </c>
      <c r="K31" t="s">
        <v>43</v>
      </c>
      <c r="O31" t="s">
        <v>36</v>
      </c>
      <c r="T31" s="25" t="s">
        <v>49</v>
      </c>
    </row>
    <row r="32" spans="2:20" x14ac:dyDescent="0.25">
      <c r="M32" s="9" t="s">
        <v>32</v>
      </c>
      <c r="N32" s="3" t="s">
        <v>33</v>
      </c>
      <c r="O32" s="3" t="s">
        <v>35</v>
      </c>
      <c r="P32" s="3" t="s">
        <v>34</v>
      </c>
      <c r="Q32" s="3" t="s">
        <v>37</v>
      </c>
      <c r="R32" s="3" t="s">
        <v>40</v>
      </c>
      <c r="S32" s="24" t="s">
        <v>41</v>
      </c>
      <c r="T32" s="18" t="s">
        <v>45</v>
      </c>
    </row>
    <row r="33" spans="2:20" x14ac:dyDescent="0.25">
      <c r="B33" t="s">
        <v>16</v>
      </c>
      <c r="M33" s="23" t="s">
        <v>24</v>
      </c>
      <c r="N33" s="5">
        <v>24.36</v>
      </c>
      <c r="O33" s="5">
        <v>40.729999999999997</v>
      </c>
      <c r="P33" s="5">
        <v>52.38</v>
      </c>
      <c r="Q33" s="5">
        <v>62.31</v>
      </c>
      <c r="R33" s="5">
        <v>67.760000000000005</v>
      </c>
      <c r="S33" s="10">
        <v>72.2</v>
      </c>
      <c r="T33" s="18">
        <v>48.82</v>
      </c>
    </row>
    <row r="34" spans="2:20" ht="15.75" thickBot="1" x14ac:dyDescent="0.3">
      <c r="M34" s="20" t="s">
        <v>27</v>
      </c>
      <c r="N34" s="7">
        <v>19.920000000000002</v>
      </c>
      <c r="O34" s="7">
        <v>27.82</v>
      </c>
      <c r="P34" s="7">
        <v>31.17</v>
      </c>
      <c r="Q34" s="7">
        <v>33.76</v>
      </c>
      <c r="R34" s="7">
        <v>36.69</v>
      </c>
      <c r="S34" s="11">
        <v>38.86</v>
      </c>
      <c r="T34" s="18">
        <v>27.43</v>
      </c>
    </row>
    <row r="35" spans="2:20" x14ac:dyDescent="0.25">
      <c r="M35" s="16"/>
      <c r="N35" s="16"/>
      <c r="O35" s="16"/>
      <c r="P35" s="16"/>
    </row>
    <row r="48" spans="2:20" x14ac:dyDescent="0.25">
      <c r="B48" t="s">
        <v>18</v>
      </c>
      <c r="G48" t="s">
        <v>25</v>
      </c>
    </row>
    <row r="51" spans="14:14" x14ac:dyDescent="0.25">
      <c r="N51" t="s">
        <v>44</v>
      </c>
    </row>
  </sheetData>
  <mergeCells count="1">
    <mergeCell ref="N3:P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igi</dc:creator>
  <cp:lastModifiedBy>igi</cp:lastModifiedBy>
  <cp:lastPrinted>2021-05-20T17:35:29Z</cp:lastPrinted>
  <dcterms:created xsi:type="dcterms:W3CDTF">2021-04-30T18:59:06Z</dcterms:created>
  <dcterms:modified xsi:type="dcterms:W3CDTF">2021-10-20T17:29:33Z</dcterms:modified>
</cp:coreProperties>
</file>